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chris\UNSEN\"/>
    </mc:Choice>
  </mc:AlternateContent>
  <xr:revisionPtr revIDLastSave="0" documentId="8_{76CA7AE2-666E-446A-8D44-B8B04241385E}" xr6:coauthVersionLast="47" xr6:coauthVersionMax="47" xr10:uidLastSave="{00000000-0000-0000-0000-000000000000}"/>
  <bookViews>
    <workbookView xWindow="-110" yWindow="-110" windowWidth="19420" windowHeight="10300" activeTab="2" xr2:uid="{C6CC51B1-6E89-4EE7-8D86-C6F252AE18FF}"/>
  </bookViews>
  <sheets>
    <sheet name="Indications" sheetId="2" r:id="rId1"/>
    <sheet name="Configuration" sheetId="1" r:id="rId2"/>
    <sheet name="Calendrier" sheetId="4" r:id="rId3"/>
    <sheet name="Paramétrage" sheetId="3" state="hidden" r:id="rId4"/>
  </sheets>
  <definedNames>
    <definedName name="_xlnm._FilterDatabase" localSheetId="1" hidden="1">Configuration!$I$21:$M$60</definedName>
    <definedName name="annee1">Configuration!$B$1</definedName>
    <definedName name="annee2">Configuration!$C$1</definedName>
    <definedName name="aout">Calendrier!$BP$6:$BT$36</definedName>
    <definedName name="avril">Calendrier!$AR$6:$AV$35</definedName>
    <definedName name="base">Configuration!$B$8</definedName>
    <definedName name="debutVacEte">Configuration!$F$16</definedName>
    <definedName name="debutVacHiverA">Configuration!$F$10</definedName>
    <definedName name="debutVacHiverB">Configuration!$F$11</definedName>
    <definedName name="debutVacHiverC">Configuration!$F$12</definedName>
    <definedName name="debutVacNoel">Configuration!$F$9</definedName>
    <definedName name="debutVacPrintempsA">Configuration!$F$13</definedName>
    <definedName name="debutVacPrintempsB">Configuration!$F$14</definedName>
    <definedName name="debutVacPrintempsC">Configuration!$F$15</definedName>
    <definedName name="debutVacToussaint">Configuration!$F$8</definedName>
    <definedName name="decembre">Calendrier!$T$6:$X$36</definedName>
    <definedName name="du">Configuration!$B$11</definedName>
    <definedName name="fevrier">Calendrier!$AF$6:$AJ$34</definedName>
    <definedName name="finVacEte">Configuration!$G$16</definedName>
    <definedName name="finVacHiverA">Configuration!$G$10</definedName>
    <definedName name="finVacHiverB">Configuration!$G$11</definedName>
    <definedName name="finVacHiverC">Configuration!$G$12</definedName>
    <definedName name="finVacNoel">Configuration!$G$9</definedName>
    <definedName name="finVacPrintempsA">Configuration!$G$13</definedName>
    <definedName name="finVacPrintempsB">Configuration!$G$14</definedName>
    <definedName name="finVacPrintempsC">Configuration!$G$15</definedName>
    <definedName name="finVacToussaint">Configuration!$G$8</definedName>
    <definedName name="fractionnement">Configuration!$B$9</definedName>
    <definedName name="janvier">Calendrier!$Z$6:$AD$36</definedName>
    <definedName name="joursFeries">Configuration!$F$22:$F$34</definedName>
    <definedName name="joursFeriesAvantApresDureeZero">Configuration!$G$22:$G$34</definedName>
    <definedName name="joursVacancesTravailles">Configuration!$I$23:$M$60</definedName>
    <definedName name="juillet">Calendrier!$BJ$6:$BN$36</definedName>
    <definedName name="juin">Calendrier!$BD$6:$BH$35</definedName>
    <definedName name="listeDuree">Paramétrage!$K$2:$K$367</definedName>
    <definedName name="listeHebdoDebut">Configuration!$K$8:$K$14</definedName>
    <definedName name="listeHebdoDurees">Configuration!$M$8:$M$14</definedName>
    <definedName name="listeHebdoFin">Configuration!$L$8:$L$14</definedName>
    <definedName name="listeHebdoJours">Configuration!$H$8:$H$14</definedName>
    <definedName name="listeHebdoRepas">Configuration!$J$8:$J$14</definedName>
    <definedName name="listeJours">Paramétrage!$A$2:$A$367</definedName>
    <definedName name="listeJoursDebut">Paramétrage!$D$2:$D$367</definedName>
    <definedName name="listeJoursFeries">Paramétrage!$P$2:$P$367</definedName>
    <definedName name="listeJoursFin">Paramétrage!$E$2:$E$367</definedName>
    <definedName name="listeJoursParticliers">Configuration!$I$22:$M$122</definedName>
    <definedName name="listeJoursRepas">Paramétrage!$C$2:$C$367</definedName>
    <definedName name="listeJoursTravailles">Paramétrage!$M$2:$M$367</definedName>
    <definedName name="listeJoursVacancesZone">Paramétrage!$S$2:$S$367</definedName>
    <definedName name="listeNumeroJour">Paramétrage!$B$2:$B$367</definedName>
    <definedName name="listeWeekEnds">Paramétrage!$Q$2:$Q$367</definedName>
    <definedName name="mai">Calendrier!$AX$6:$BB$36</definedName>
    <definedName name="mars">Calendrier!$AL$6:$AP$36</definedName>
    <definedName name="novembre">Calendrier!$O$6:$R$35</definedName>
    <definedName name="octobre">Calendrier!$H$6:$L$36</definedName>
    <definedName name="paques">Configuration!$F$26</definedName>
    <definedName name="quotite">Configuration!$B$10</definedName>
    <definedName name="septembre">Calendrier!$B$6:$F$35</definedName>
    <definedName name="zone">Configuration!$B$2</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367" i="3" l="1"/>
  <c r="M366" i="3"/>
  <c r="M365" i="3"/>
  <c r="M364" i="3"/>
  <c r="M363" i="3"/>
  <c r="M362" i="3"/>
  <c r="M361" i="3"/>
  <c r="M360" i="3"/>
  <c r="M359" i="3"/>
  <c r="M358" i="3"/>
  <c r="M357" i="3"/>
  <c r="M356" i="3"/>
  <c r="M355" i="3"/>
  <c r="M354" i="3"/>
  <c r="M353" i="3"/>
  <c r="M352" i="3"/>
  <c r="M351" i="3"/>
  <c r="M349" i="3"/>
  <c r="M348" i="3"/>
  <c r="M347" i="3"/>
  <c r="M346" i="3"/>
  <c r="M345" i="3"/>
  <c r="M344" i="3"/>
  <c r="M343" i="3"/>
  <c r="M342" i="3"/>
  <c r="M341" i="3"/>
  <c r="M340" i="3"/>
  <c r="M339" i="3"/>
  <c r="M338" i="3"/>
  <c r="M337" i="3"/>
  <c r="M336" i="3"/>
  <c r="M335" i="3"/>
  <c r="M334" i="3"/>
  <c r="M333" i="3"/>
  <c r="M332" i="3"/>
  <c r="M331" i="3"/>
  <c r="M330" i="3"/>
  <c r="M329" i="3"/>
  <c r="M328" i="3"/>
  <c r="M327" i="3"/>
  <c r="M326" i="3"/>
  <c r="M325" i="3"/>
  <c r="M324" i="3"/>
  <c r="M323" i="3"/>
  <c r="M322" i="3"/>
  <c r="M321" i="3"/>
  <c r="M320" i="3"/>
  <c r="M319" i="3"/>
  <c r="M317" i="3"/>
  <c r="M316" i="3"/>
  <c r="M315" i="3"/>
  <c r="M314" i="3"/>
  <c r="M313" i="3"/>
  <c r="M312" i="3"/>
  <c r="M311" i="3"/>
  <c r="M310" i="3"/>
  <c r="M309" i="3"/>
  <c r="M308" i="3"/>
  <c r="M307" i="3"/>
  <c r="M306" i="3"/>
  <c r="M305" i="3"/>
  <c r="M304" i="3"/>
  <c r="M303" i="3"/>
  <c r="M302" i="3"/>
  <c r="M301" i="3"/>
  <c r="M300" i="3"/>
  <c r="M299" i="3"/>
  <c r="M298" i="3"/>
  <c r="M297" i="3"/>
  <c r="M296" i="3"/>
  <c r="M295" i="3"/>
  <c r="M294" i="3"/>
  <c r="M293" i="3"/>
  <c r="M292" i="3"/>
  <c r="M291" i="3"/>
  <c r="M290" i="3"/>
  <c r="M289" i="3"/>
  <c r="M288" i="3"/>
  <c r="M287" i="3"/>
  <c r="M286" i="3"/>
  <c r="M285" i="3"/>
  <c r="M284" i="3"/>
  <c r="M283" i="3"/>
  <c r="M282" i="3"/>
  <c r="M281" i="3"/>
  <c r="M280" i="3"/>
  <c r="M279" i="3"/>
  <c r="M278" i="3"/>
  <c r="M277" i="3"/>
  <c r="M276" i="3"/>
  <c r="M275" i="3"/>
  <c r="M274" i="3"/>
  <c r="M273" i="3"/>
  <c r="M272" i="3"/>
  <c r="M271" i="3"/>
  <c r="M270" i="3"/>
  <c r="M269" i="3"/>
  <c r="M268" i="3"/>
  <c r="M267" i="3"/>
  <c r="M266" i="3"/>
  <c r="M265" i="3"/>
  <c r="M264" i="3"/>
  <c r="M263" i="3"/>
  <c r="M262" i="3"/>
  <c r="M261" i="3"/>
  <c r="M259" i="3"/>
  <c r="M258" i="3"/>
  <c r="M257" i="3"/>
  <c r="M256" i="3"/>
  <c r="M255" i="3"/>
  <c r="M254" i="3"/>
  <c r="M253" i="3"/>
  <c r="M252" i="3"/>
  <c r="M250" i="3"/>
  <c r="M248" i="3"/>
  <c r="M247" i="3"/>
  <c r="M246" i="3"/>
  <c r="M245" i="3"/>
  <c r="M243" i="3"/>
  <c r="M242" i="3"/>
  <c r="M241" i="3"/>
  <c r="M240" i="3"/>
  <c r="M239" i="3"/>
  <c r="M238" i="3"/>
  <c r="M237" i="3"/>
  <c r="M236" i="3"/>
  <c r="M235" i="3"/>
  <c r="M234" i="3"/>
  <c r="M233" i="3"/>
  <c r="M232" i="3"/>
  <c r="M231" i="3"/>
  <c r="M230" i="3"/>
  <c r="M229" i="3"/>
  <c r="M228" i="3"/>
  <c r="M227" i="3"/>
  <c r="M226" i="3"/>
  <c r="M225" i="3"/>
  <c r="M224" i="3"/>
  <c r="M223" i="3"/>
  <c r="M222" i="3"/>
  <c r="M221" i="3"/>
  <c r="M220" i="3"/>
  <c r="M219" i="3"/>
  <c r="M218" i="3"/>
  <c r="M217" i="3"/>
  <c r="M216" i="3"/>
  <c r="M215" i="3"/>
  <c r="M214" i="3"/>
  <c r="M213" i="3"/>
  <c r="M212" i="3"/>
  <c r="M209" i="3"/>
  <c r="M208" i="3"/>
  <c r="M207" i="3"/>
  <c r="M206" i="3"/>
  <c r="M205" i="3"/>
  <c r="M204" i="3"/>
  <c r="M203" i="3"/>
  <c r="M202" i="3"/>
  <c r="M201" i="3"/>
  <c r="M200" i="3"/>
  <c r="M199" i="3"/>
  <c r="M198" i="3"/>
  <c r="M197" i="3"/>
  <c r="M196" i="3"/>
  <c r="M195" i="3"/>
  <c r="M194" i="3"/>
  <c r="M193" i="3"/>
  <c r="M192" i="3"/>
  <c r="M191" i="3"/>
  <c r="M190" i="3"/>
  <c r="M189" i="3"/>
  <c r="M188" i="3"/>
  <c r="M187" i="3"/>
  <c r="M186" i="3"/>
  <c r="M185" i="3"/>
  <c r="M184" i="3"/>
  <c r="M183" i="3"/>
  <c r="M182" i="3"/>
  <c r="M181" i="3"/>
  <c r="M180" i="3"/>
  <c r="M179" i="3"/>
  <c r="M178" i="3"/>
  <c r="M177" i="3"/>
  <c r="M176" i="3"/>
  <c r="M175" i="3"/>
  <c r="M174" i="3"/>
  <c r="M173" i="3"/>
  <c r="M172" i="3"/>
  <c r="M171" i="3"/>
  <c r="M170" i="3"/>
  <c r="M169" i="3"/>
  <c r="M168" i="3"/>
  <c r="M167" i="3"/>
  <c r="M166" i="3"/>
  <c r="M165" i="3"/>
  <c r="M164" i="3"/>
  <c r="M163" i="3"/>
  <c r="M162" i="3"/>
  <c r="M161" i="3"/>
  <c r="M160" i="3"/>
  <c r="M159" i="3"/>
  <c r="M158" i="3"/>
  <c r="M157" i="3"/>
  <c r="M156" i="3"/>
  <c r="M155" i="3"/>
  <c r="M154" i="3"/>
  <c r="M153" i="3"/>
  <c r="M152" i="3"/>
  <c r="M151" i="3"/>
  <c r="M150" i="3"/>
  <c r="M149" i="3"/>
  <c r="M148" i="3"/>
  <c r="M147" i="3"/>
  <c r="M146" i="3"/>
  <c r="M145" i="3"/>
  <c r="M144" i="3"/>
  <c r="M143" i="3"/>
  <c r="M142" i="3"/>
  <c r="M141" i="3"/>
  <c r="M140" i="3"/>
  <c r="M139" i="3"/>
  <c r="M138" i="3"/>
  <c r="M137" i="3"/>
  <c r="M136" i="3"/>
  <c r="M135" i="3"/>
  <c r="M134" i="3"/>
  <c r="M133" i="3"/>
  <c r="M132" i="3"/>
  <c r="M131" i="3"/>
  <c r="M130" i="3"/>
  <c r="M129" i="3"/>
  <c r="M128" i="3"/>
  <c r="M127" i="3"/>
  <c r="M126" i="3"/>
  <c r="M125" i="3"/>
  <c r="M123" i="3"/>
  <c r="M122" i="3"/>
  <c r="M121" i="3"/>
  <c r="M120" i="3"/>
  <c r="M119" i="3"/>
  <c r="M118" i="3"/>
  <c r="M116" i="3"/>
  <c r="M115" i="3"/>
  <c r="M114" i="3"/>
  <c r="M113" i="3"/>
  <c r="M112" i="3"/>
  <c r="M111" i="3"/>
  <c r="M110" i="3"/>
  <c r="M109" i="3"/>
  <c r="M108" i="3"/>
  <c r="M107" i="3"/>
  <c r="M106" i="3"/>
  <c r="M105" i="3"/>
  <c r="M104" i="3"/>
  <c r="M103" i="3"/>
  <c r="M102" i="3"/>
  <c r="M101" i="3"/>
  <c r="M100" i="3"/>
  <c r="M99" i="3"/>
  <c r="M98" i="3"/>
  <c r="M97" i="3"/>
  <c r="M96" i="3"/>
  <c r="M95" i="3"/>
  <c r="M94" i="3"/>
  <c r="M93" i="3"/>
  <c r="M92" i="3"/>
  <c r="M91" i="3"/>
  <c r="M90" i="3"/>
  <c r="M89" i="3"/>
  <c r="M88" i="3"/>
  <c r="M87" i="3"/>
  <c r="M86" i="3"/>
  <c r="M85" i="3"/>
  <c r="M84" i="3"/>
  <c r="M83" i="3"/>
  <c r="M82" i="3"/>
  <c r="M81" i="3"/>
  <c r="M80" i="3"/>
  <c r="M79" i="3"/>
  <c r="M78" i="3"/>
  <c r="M77" i="3"/>
  <c r="M76" i="3"/>
  <c r="M75" i="3"/>
  <c r="M74" i="3"/>
  <c r="M72" i="3"/>
  <c r="M71" i="3"/>
  <c r="M70" i="3"/>
  <c r="M69" i="3"/>
  <c r="M68" i="3"/>
  <c r="M67" i="3"/>
  <c r="M66" i="3"/>
  <c r="M65" i="3"/>
  <c r="M64" i="3"/>
  <c r="M62" i="3"/>
  <c r="M61" i="3"/>
  <c r="M60" i="3"/>
  <c r="M59" i="3"/>
  <c r="M58" i="3"/>
  <c r="M57" i="3"/>
  <c r="M56" i="3"/>
  <c r="M55" i="3"/>
  <c r="M54" i="3"/>
  <c r="M53" i="3"/>
  <c r="M52" i="3"/>
  <c r="M51" i="3"/>
  <c r="M50" i="3"/>
  <c r="M49" i="3"/>
  <c r="M48" i="3"/>
  <c r="M47" i="3"/>
  <c r="M46" i="3"/>
  <c r="M45" i="3"/>
  <c r="M44" i="3"/>
  <c r="M43" i="3"/>
  <c r="M42" i="3"/>
  <c r="M41" i="3"/>
  <c r="M40" i="3"/>
  <c r="M39" i="3"/>
  <c r="M38" i="3"/>
  <c r="M37" i="3"/>
  <c r="M36" i="3"/>
  <c r="M35" i="3"/>
  <c r="M34" i="3"/>
  <c r="M33" i="3"/>
  <c r="M32" i="3"/>
  <c r="M31" i="3"/>
  <c r="M30" i="3"/>
  <c r="M29" i="3"/>
  <c r="M28" i="3"/>
  <c r="M27" i="3"/>
  <c r="M26" i="3"/>
  <c r="M25" i="3"/>
  <c r="M24" i="3"/>
  <c r="M23" i="3"/>
  <c r="M22" i="3"/>
  <c r="M21" i="3"/>
  <c r="M20" i="3"/>
  <c r="M19" i="3"/>
  <c r="M18" i="3"/>
  <c r="M17" i="3"/>
  <c r="M16" i="3"/>
  <c r="M15" i="3"/>
  <c r="M14" i="3"/>
  <c r="M13" i="3"/>
  <c r="M12" i="3"/>
  <c r="M11" i="3"/>
  <c r="M10" i="3"/>
  <c r="M9" i="3"/>
  <c r="M8" i="3"/>
  <c r="M7" i="3"/>
  <c r="M6" i="3"/>
  <c r="M5" i="3"/>
  <c r="M4" i="3"/>
  <c r="M3" i="3"/>
  <c r="M2" i="3"/>
  <c r="L2" i="3"/>
  <c r="L367" i="3"/>
  <c r="L366" i="3"/>
  <c r="L365" i="3"/>
  <c r="L364" i="3"/>
  <c r="L363" i="3"/>
  <c r="L362" i="3"/>
  <c r="L361" i="3"/>
  <c r="L360" i="3"/>
  <c r="L359" i="3"/>
  <c r="L358" i="3"/>
  <c r="L357" i="3"/>
  <c r="L356" i="3"/>
  <c r="L355" i="3"/>
  <c r="L354" i="3"/>
  <c r="L353" i="3"/>
  <c r="L352" i="3"/>
  <c r="L351" i="3"/>
  <c r="L349" i="3"/>
  <c r="L348" i="3"/>
  <c r="L347" i="3"/>
  <c r="L346" i="3"/>
  <c r="L345" i="3"/>
  <c r="L344" i="3"/>
  <c r="L343" i="3"/>
  <c r="L342" i="3"/>
  <c r="L341" i="3"/>
  <c r="L340" i="3"/>
  <c r="L339" i="3"/>
  <c r="L338" i="3"/>
  <c r="L337" i="3"/>
  <c r="L336" i="3"/>
  <c r="L335" i="3"/>
  <c r="L334" i="3"/>
  <c r="L333" i="3"/>
  <c r="L332" i="3"/>
  <c r="L331" i="3"/>
  <c r="L330" i="3"/>
  <c r="L329" i="3"/>
  <c r="L328" i="3"/>
  <c r="L327" i="3"/>
  <c r="L326" i="3"/>
  <c r="L325" i="3"/>
  <c r="L324" i="3"/>
  <c r="L323" i="3"/>
  <c r="L322" i="3"/>
  <c r="L321" i="3"/>
  <c r="L320" i="3"/>
  <c r="L319" i="3"/>
  <c r="L317" i="3"/>
  <c r="L316" i="3"/>
  <c r="L315" i="3"/>
  <c r="L314" i="3"/>
  <c r="L313" i="3"/>
  <c r="L312" i="3"/>
  <c r="L311" i="3"/>
  <c r="L310" i="3"/>
  <c r="L309" i="3"/>
  <c r="L308" i="3"/>
  <c r="L307" i="3"/>
  <c r="L306" i="3"/>
  <c r="L305" i="3"/>
  <c r="L304" i="3"/>
  <c r="L303" i="3"/>
  <c r="L302" i="3"/>
  <c r="L301" i="3"/>
  <c r="L300" i="3"/>
  <c r="L299" i="3"/>
  <c r="L298" i="3"/>
  <c r="L297" i="3"/>
  <c r="L296" i="3"/>
  <c r="L295" i="3"/>
  <c r="L294" i="3"/>
  <c r="L293" i="3"/>
  <c r="L292" i="3"/>
  <c r="L291" i="3"/>
  <c r="L290" i="3"/>
  <c r="L289" i="3"/>
  <c r="L288" i="3"/>
  <c r="L287" i="3"/>
  <c r="L286" i="3"/>
  <c r="L285" i="3"/>
  <c r="L284" i="3"/>
  <c r="L283" i="3"/>
  <c r="L282" i="3"/>
  <c r="L281" i="3"/>
  <c r="L280" i="3"/>
  <c r="L279" i="3"/>
  <c r="L278" i="3"/>
  <c r="L277" i="3"/>
  <c r="L276" i="3"/>
  <c r="L275" i="3"/>
  <c r="L274" i="3"/>
  <c r="L273" i="3"/>
  <c r="L272" i="3"/>
  <c r="L271" i="3"/>
  <c r="L270" i="3"/>
  <c r="L269" i="3"/>
  <c r="L268" i="3"/>
  <c r="L267" i="3"/>
  <c r="L266" i="3"/>
  <c r="L265" i="3"/>
  <c r="L264" i="3"/>
  <c r="L263" i="3"/>
  <c r="L262" i="3"/>
  <c r="L261" i="3"/>
  <c r="L259" i="3"/>
  <c r="L258" i="3"/>
  <c r="L257" i="3"/>
  <c r="L256" i="3"/>
  <c r="L255" i="3"/>
  <c r="L254" i="3"/>
  <c r="L253" i="3"/>
  <c r="L252" i="3"/>
  <c r="L250" i="3"/>
  <c r="L248" i="3"/>
  <c r="L247" i="3"/>
  <c r="L246" i="3"/>
  <c r="L245" i="3"/>
  <c r="L243" i="3"/>
  <c r="L242" i="3"/>
  <c r="L241" i="3"/>
  <c r="L240" i="3"/>
  <c r="L239" i="3"/>
  <c r="L238" i="3"/>
  <c r="L237" i="3"/>
  <c r="L236" i="3"/>
  <c r="L235" i="3"/>
  <c r="L234" i="3"/>
  <c r="L233" i="3"/>
  <c r="L232" i="3"/>
  <c r="L231" i="3"/>
  <c r="L230" i="3"/>
  <c r="L229" i="3"/>
  <c r="L228" i="3"/>
  <c r="L227" i="3"/>
  <c r="L226" i="3"/>
  <c r="L225" i="3"/>
  <c r="L224" i="3"/>
  <c r="L223" i="3"/>
  <c r="L222" i="3"/>
  <c r="L221" i="3"/>
  <c r="L220" i="3"/>
  <c r="L219" i="3"/>
  <c r="L218" i="3"/>
  <c r="L217" i="3"/>
  <c r="L216" i="3"/>
  <c r="L215" i="3"/>
  <c r="L214" i="3"/>
  <c r="L213" i="3"/>
  <c r="L212" i="3"/>
  <c r="L209" i="3"/>
  <c r="L208" i="3"/>
  <c r="L207" i="3"/>
  <c r="L206" i="3"/>
  <c r="L205" i="3"/>
  <c r="L204" i="3"/>
  <c r="L203" i="3"/>
  <c r="L202" i="3"/>
  <c r="L201" i="3"/>
  <c r="L200" i="3"/>
  <c r="L199" i="3"/>
  <c r="L198" i="3"/>
  <c r="L197" i="3"/>
  <c r="L196" i="3"/>
  <c r="L195" i="3"/>
  <c r="L194" i="3"/>
  <c r="L193" i="3"/>
  <c r="L192" i="3"/>
  <c r="L191" i="3"/>
  <c r="L190" i="3"/>
  <c r="L189" i="3"/>
  <c r="L188" i="3"/>
  <c r="L187" i="3"/>
  <c r="L186" i="3"/>
  <c r="L185" i="3"/>
  <c r="L184" i="3"/>
  <c r="L183" i="3"/>
  <c r="L182" i="3"/>
  <c r="L181" i="3"/>
  <c r="L180" i="3"/>
  <c r="L179" i="3"/>
  <c r="L178" i="3"/>
  <c r="L177" i="3"/>
  <c r="L176" i="3"/>
  <c r="L175" i="3"/>
  <c r="L174" i="3"/>
  <c r="L173" i="3"/>
  <c r="L172" i="3"/>
  <c r="L171" i="3"/>
  <c r="L170" i="3"/>
  <c r="L169" i="3"/>
  <c r="L168" i="3"/>
  <c r="L167" i="3"/>
  <c r="L166" i="3"/>
  <c r="L165" i="3"/>
  <c r="L164" i="3"/>
  <c r="L163" i="3"/>
  <c r="L162" i="3"/>
  <c r="L161" i="3"/>
  <c r="L160" i="3"/>
  <c r="L159" i="3"/>
  <c r="L158" i="3"/>
  <c r="L157" i="3"/>
  <c r="L156" i="3"/>
  <c r="L155" i="3"/>
  <c r="L154" i="3"/>
  <c r="L153" i="3"/>
  <c r="L152" i="3"/>
  <c r="L151" i="3"/>
  <c r="L150" i="3"/>
  <c r="L149" i="3"/>
  <c r="L148" i="3"/>
  <c r="L147" i="3"/>
  <c r="L146" i="3"/>
  <c r="L145" i="3"/>
  <c r="L144" i="3"/>
  <c r="L143" i="3"/>
  <c r="L142" i="3"/>
  <c r="L141" i="3"/>
  <c r="L140" i="3"/>
  <c r="L139" i="3"/>
  <c r="L138" i="3"/>
  <c r="L137" i="3"/>
  <c r="L136" i="3"/>
  <c r="L135" i="3"/>
  <c r="L134" i="3"/>
  <c r="L133" i="3"/>
  <c r="L132" i="3"/>
  <c r="L131" i="3"/>
  <c r="L130" i="3"/>
  <c r="L129" i="3"/>
  <c r="L128" i="3"/>
  <c r="L127" i="3"/>
  <c r="L126" i="3"/>
  <c r="L125" i="3"/>
  <c r="L123" i="3"/>
  <c r="L122" i="3"/>
  <c r="L121" i="3"/>
  <c r="L120" i="3"/>
  <c r="L119" i="3"/>
  <c r="L118" i="3"/>
  <c r="L116" i="3"/>
  <c r="L115" i="3"/>
  <c r="L114" i="3"/>
  <c r="L113" i="3"/>
  <c r="L112" i="3"/>
  <c r="L111" i="3"/>
  <c r="L110" i="3"/>
  <c r="L109" i="3"/>
  <c r="L108" i="3"/>
  <c r="L107" i="3"/>
  <c r="L106" i="3"/>
  <c r="L105" i="3"/>
  <c r="L104" i="3"/>
  <c r="L103" i="3"/>
  <c r="L102" i="3"/>
  <c r="L101" i="3"/>
  <c r="L100" i="3"/>
  <c r="L99" i="3"/>
  <c r="L98" i="3"/>
  <c r="L97" i="3"/>
  <c r="L96" i="3"/>
  <c r="L95" i="3"/>
  <c r="L94" i="3"/>
  <c r="L93" i="3"/>
  <c r="L92" i="3"/>
  <c r="L91" i="3"/>
  <c r="L90" i="3"/>
  <c r="L89" i="3"/>
  <c r="L88" i="3"/>
  <c r="L87" i="3"/>
  <c r="L86" i="3"/>
  <c r="L85" i="3"/>
  <c r="L84" i="3"/>
  <c r="L83" i="3"/>
  <c r="L82" i="3"/>
  <c r="L81" i="3"/>
  <c r="L80" i="3"/>
  <c r="L79" i="3"/>
  <c r="L78" i="3"/>
  <c r="L77" i="3"/>
  <c r="L76" i="3"/>
  <c r="L75" i="3"/>
  <c r="L74" i="3"/>
  <c r="L72" i="3"/>
  <c r="L71" i="3"/>
  <c r="L70" i="3"/>
  <c r="L69" i="3"/>
  <c r="L68" i="3"/>
  <c r="L67" i="3"/>
  <c r="L66" i="3"/>
  <c r="L65" i="3"/>
  <c r="L64" i="3"/>
  <c r="L62" i="3"/>
  <c r="L61" i="3"/>
  <c r="L60" i="3"/>
  <c r="L59" i="3"/>
  <c r="L58" i="3"/>
  <c r="L57" i="3"/>
  <c r="L56" i="3"/>
  <c r="L55" i="3"/>
  <c r="L54" i="3"/>
  <c r="L53" i="3"/>
  <c r="L52" i="3"/>
  <c r="L51" i="3"/>
  <c r="L50" i="3"/>
  <c r="L49" i="3"/>
  <c r="L48" i="3"/>
  <c r="L47" i="3"/>
  <c r="L46" i="3"/>
  <c r="L45" i="3"/>
  <c r="L44" i="3"/>
  <c r="L43" i="3"/>
  <c r="L42" i="3"/>
  <c r="L41" i="3"/>
  <c r="L40" i="3"/>
  <c r="L39" i="3"/>
  <c r="L38" i="3"/>
  <c r="L37" i="3"/>
  <c r="L36" i="3"/>
  <c r="L35" i="3"/>
  <c r="L34" i="3"/>
  <c r="L33" i="3"/>
  <c r="L32" i="3"/>
  <c r="L31" i="3"/>
  <c r="L30" i="3"/>
  <c r="L29" i="3"/>
  <c r="L28" i="3"/>
  <c r="L27" i="3"/>
  <c r="L26" i="3"/>
  <c r="L25" i="3"/>
  <c r="L24" i="3"/>
  <c r="L23" i="3"/>
  <c r="L22" i="3"/>
  <c r="L21" i="3"/>
  <c r="L20" i="3"/>
  <c r="L19" i="3"/>
  <c r="L18" i="3"/>
  <c r="L17" i="3"/>
  <c r="L16" i="3"/>
  <c r="L15" i="3"/>
  <c r="L14" i="3"/>
  <c r="L13" i="3"/>
  <c r="L12" i="3"/>
  <c r="L11" i="3"/>
  <c r="L10" i="3"/>
  <c r="L9" i="3"/>
  <c r="L8" i="3"/>
  <c r="L7" i="3"/>
  <c r="L6" i="3"/>
  <c r="L5" i="3"/>
  <c r="L4" i="3"/>
  <c r="L3" i="3"/>
  <c r="G30" i="1"/>
  <c r="C2" i="4"/>
  <c r="F48" i="4"/>
  <c r="F45" i="4"/>
  <c r="F47" i="4"/>
  <c r="F46" i="4"/>
  <c r="B11" i="1"/>
  <c r="AB367" i="3" l="1"/>
  <c r="S367" i="3" s="1"/>
  <c r="AA367" i="3"/>
  <c r="Z367" i="3"/>
  <c r="X367" i="3"/>
  <c r="W367" i="3"/>
  <c r="V367" i="3"/>
  <c r="U367" i="3"/>
  <c r="T367" i="3"/>
  <c r="Q367" i="3"/>
  <c r="P367" i="3"/>
  <c r="J367" i="3"/>
  <c r="K367" i="3" s="1"/>
  <c r="I367" i="3"/>
  <c r="H367" i="3"/>
  <c r="G367" i="3"/>
  <c r="F367" i="3"/>
  <c r="B367" i="3"/>
  <c r="A367" i="3"/>
  <c r="Y367" i="3" s="1"/>
  <c r="B366" i="3"/>
  <c r="B365" i="3"/>
  <c r="B364" i="3"/>
  <c r="B363" i="3"/>
  <c r="B362" i="3"/>
  <c r="B361" i="3"/>
  <c r="B360" i="3"/>
  <c r="B359" i="3"/>
  <c r="B358" i="3"/>
  <c r="B357" i="3"/>
  <c r="B356" i="3"/>
  <c r="B355" i="3"/>
  <c r="B354" i="3"/>
  <c r="B353" i="3"/>
  <c r="B352" i="3"/>
  <c r="B351" i="3"/>
  <c r="B350" i="3"/>
  <c r="B349" i="3"/>
  <c r="B348" i="3"/>
  <c r="B347" i="3"/>
  <c r="B346" i="3"/>
  <c r="B345" i="3"/>
  <c r="B344" i="3"/>
  <c r="B343" i="3"/>
  <c r="B342" i="3"/>
  <c r="B341" i="3"/>
  <c r="B340" i="3"/>
  <c r="B339" i="3"/>
  <c r="B338" i="3"/>
  <c r="B337" i="3"/>
  <c r="B336" i="3"/>
  <c r="B335" i="3"/>
  <c r="B334" i="3"/>
  <c r="B333" i="3"/>
  <c r="B332" i="3"/>
  <c r="B331" i="3"/>
  <c r="B330" i="3"/>
  <c r="B329" i="3"/>
  <c r="B328" i="3"/>
  <c r="B327" i="3"/>
  <c r="B326" i="3"/>
  <c r="B325" i="3"/>
  <c r="B324" i="3"/>
  <c r="B323" i="3"/>
  <c r="B322" i="3"/>
  <c r="B321" i="3"/>
  <c r="B320" i="3"/>
  <c r="B319" i="3"/>
  <c r="B318" i="3"/>
  <c r="B317" i="3"/>
  <c r="B316" i="3"/>
  <c r="B315" i="3"/>
  <c r="B314" i="3"/>
  <c r="B313" i="3"/>
  <c r="B312" i="3"/>
  <c r="B311" i="3"/>
  <c r="B310" i="3"/>
  <c r="B309" i="3"/>
  <c r="B308" i="3"/>
  <c r="B307" i="3"/>
  <c r="B306" i="3"/>
  <c r="B305" i="3"/>
  <c r="B304" i="3"/>
  <c r="B303" i="3"/>
  <c r="B302" i="3"/>
  <c r="B301" i="3"/>
  <c r="B300" i="3"/>
  <c r="B299" i="3"/>
  <c r="B298" i="3"/>
  <c r="B297" i="3"/>
  <c r="B296" i="3"/>
  <c r="B295" i="3"/>
  <c r="B294" i="3"/>
  <c r="B293" i="3"/>
  <c r="B292" i="3"/>
  <c r="B291" i="3"/>
  <c r="B290" i="3"/>
  <c r="B289" i="3"/>
  <c r="B288" i="3"/>
  <c r="B287" i="3"/>
  <c r="B286" i="3"/>
  <c r="B285" i="3"/>
  <c r="B284" i="3"/>
  <c r="B283" i="3"/>
  <c r="B282" i="3"/>
  <c r="B281" i="3"/>
  <c r="B280" i="3"/>
  <c r="B279" i="3"/>
  <c r="B278" i="3"/>
  <c r="B277" i="3"/>
  <c r="B276" i="3"/>
  <c r="B275" i="3"/>
  <c r="B274" i="3"/>
  <c r="B273" i="3"/>
  <c r="B272" i="3"/>
  <c r="B271" i="3"/>
  <c r="B270" i="3"/>
  <c r="B269" i="3"/>
  <c r="B268" i="3"/>
  <c r="B267" i="3"/>
  <c r="B266" i="3"/>
  <c r="B265" i="3"/>
  <c r="B264" i="3"/>
  <c r="B263" i="3"/>
  <c r="B262" i="3"/>
  <c r="B261" i="3"/>
  <c r="B260" i="3"/>
  <c r="B259" i="3"/>
  <c r="B258" i="3"/>
  <c r="B257" i="3"/>
  <c r="B256" i="3"/>
  <c r="B255" i="3"/>
  <c r="B254" i="3"/>
  <c r="B253" i="3"/>
  <c r="B252" i="3"/>
  <c r="B251" i="3"/>
  <c r="B250" i="3"/>
  <c r="B249" i="3"/>
  <c r="B248" i="3"/>
  <c r="B247" i="3"/>
  <c r="B246" i="3"/>
  <c r="B245" i="3"/>
  <c r="B244" i="3"/>
  <c r="B243" i="3"/>
  <c r="B242" i="3"/>
  <c r="B241" i="3"/>
  <c r="B240" i="3"/>
  <c r="B239" i="3"/>
  <c r="B238" i="3"/>
  <c r="B237" i="3"/>
  <c r="B236" i="3"/>
  <c r="B235" i="3"/>
  <c r="B234" i="3"/>
  <c r="B233" i="3"/>
  <c r="B232" i="3"/>
  <c r="B231" i="3"/>
  <c r="B230" i="3"/>
  <c r="B229" i="3"/>
  <c r="B228" i="3"/>
  <c r="B227" i="3"/>
  <c r="B226" i="3"/>
  <c r="B225" i="3"/>
  <c r="B224" i="3"/>
  <c r="B223" i="3"/>
  <c r="B222" i="3"/>
  <c r="B221" i="3"/>
  <c r="B220" i="3"/>
  <c r="B219" i="3"/>
  <c r="B218" i="3"/>
  <c r="B217" i="3"/>
  <c r="B216" i="3"/>
  <c r="B215" i="3"/>
  <c r="B214" i="3"/>
  <c r="B213" i="3"/>
  <c r="B212" i="3"/>
  <c r="B211" i="3"/>
  <c r="B210" i="3"/>
  <c r="B209" i="3"/>
  <c r="B208" i="3"/>
  <c r="B207" i="3"/>
  <c r="B206" i="3"/>
  <c r="B205" i="3"/>
  <c r="B204" i="3"/>
  <c r="B203" i="3"/>
  <c r="B202" i="3"/>
  <c r="B201" i="3"/>
  <c r="B200" i="3"/>
  <c r="B199" i="3"/>
  <c r="B198" i="3"/>
  <c r="B197" i="3"/>
  <c r="B196" i="3"/>
  <c r="B195" i="3"/>
  <c r="B194" i="3"/>
  <c r="B193" i="3"/>
  <c r="B192" i="3"/>
  <c r="B191" i="3"/>
  <c r="B190" i="3"/>
  <c r="B189" i="3"/>
  <c r="B188" i="3"/>
  <c r="B187" i="3"/>
  <c r="B186" i="3"/>
  <c r="B185" i="3"/>
  <c r="B184" i="3"/>
  <c r="B183" i="3"/>
  <c r="B182" i="3"/>
  <c r="B181" i="3"/>
  <c r="B180" i="3"/>
  <c r="B179" i="3"/>
  <c r="B178" i="3"/>
  <c r="B177" i="3"/>
  <c r="B176" i="3"/>
  <c r="B175" i="3"/>
  <c r="B174" i="3"/>
  <c r="B173" i="3"/>
  <c r="B172" i="3"/>
  <c r="B171" i="3"/>
  <c r="B170" i="3"/>
  <c r="B169" i="3"/>
  <c r="B168" i="3"/>
  <c r="B167" i="3"/>
  <c r="B166" i="3"/>
  <c r="B165" i="3"/>
  <c r="B164" i="3"/>
  <c r="B163" i="3"/>
  <c r="B162" i="3"/>
  <c r="B161" i="3"/>
  <c r="B160" i="3"/>
  <c r="B159" i="3"/>
  <c r="B158" i="3"/>
  <c r="B157" i="3"/>
  <c r="B156" i="3"/>
  <c r="B155" i="3"/>
  <c r="B154" i="3"/>
  <c r="B153" i="3"/>
  <c r="B152" i="3"/>
  <c r="B151" i="3"/>
  <c r="B150" i="3"/>
  <c r="B149" i="3"/>
  <c r="B148" i="3"/>
  <c r="B147" i="3"/>
  <c r="B146" i="3"/>
  <c r="B145" i="3"/>
  <c r="B144" i="3"/>
  <c r="B143" i="3"/>
  <c r="B142" i="3"/>
  <c r="B141" i="3"/>
  <c r="B140" i="3"/>
  <c r="B139" i="3"/>
  <c r="B138" i="3"/>
  <c r="B137" i="3"/>
  <c r="B136" i="3"/>
  <c r="B135" i="3"/>
  <c r="B134" i="3"/>
  <c r="B133" i="3"/>
  <c r="B132" i="3"/>
  <c r="B131" i="3"/>
  <c r="B130" i="3"/>
  <c r="B129" i="3"/>
  <c r="B128" i="3"/>
  <c r="B127" i="3"/>
  <c r="B126" i="3"/>
  <c r="B125" i="3"/>
  <c r="B124" i="3"/>
  <c r="B123" i="3"/>
  <c r="B122" i="3"/>
  <c r="B121" i="3"/>
  <c r="B120" i="3"/>
  <c r="B119" i="3"/>
  <c r="B118" i="3"/>
  <c r="B117" i="3"/>
  <c r="B116" i="3"/>
  <c r="B115" i="3"/>
  <c r="B114" i="3"/>
  <c r="B113" i="3"/>
  <c r="B112" i="3"/>
  <c r="B111" i="3"/>
  <c r="B110" i="3"/>
  <c r="B109" i="3"/>
  <c r="B108" i="3"/>
  <c r="B107" i="3"/>
  <c r="B106" i="3"/>
  <c r="B105" i="3"/>
  <c r="B104" i="3"/>
  <c r="B103" i="3"/>
  <c r="B102" i="3"/>
  <c r="B101" i="3"/>
  <c r="B100" i="3"/>
  <c r="B99" i="3"/>
  <c r="B98" i="3"/>
  <c r="B97" i="3"/>
  <c r="B96" i="3"/>
  <c r="B95" i="3"/>
  <c r="B94" i="3"/>
  <c r="B93" i="3"/>
  <c r="B92" i="3"/>
  <c r="B91" i="3"/>
  <c r="B90" i="3"/>
  <c r="B89" i="3"/>
  <c r="B88" i="3"/>
  <c r="B87" i="3"/>
  <c r="B86" i="3"/>
  <c r="B85" i="3"/>
  <c r="B84" i="3"/>
  <c r="B83" i="3"/>
  <c r="B82" i="3"/>
  <c r="B81" i="3"/>
  <c r="B80" i="3"/>
  <c r="B79" i="3"/>
  <c r="B78" i="3"/>
  <c r="B77" i="3"/>
  <c r="B76" i="3"/>
  <c r="B75" i="3"/>
  <c r="B74" i="3"/>
  <c r="B73" i="3"/>
  <c r="B72" i="3"/>
  <c r="B71" i="3"/>
  <c r="B70" i="3"/>
  <c r="B69" i="3"/>
  <c r="B68" i="3"/>
  <c r="B67" i="3"/>
  <c r="B66" i="3"/>
  <c r="B65" i="3"/>
  <c r="B64" i="3"/>
  <c r="B63" i="3"/>
  <c r="B62" i="3"/>
  <c r="B61" i="3"/>
  <c r="B60" i="3"/>
  <c r="B59" i="3"/>
  <c r="B58" i="3"/>
  <c r="B57" i="3"/>
  <c r="B56" i="3"/>
  <c r="B55" i="3"/>
  <c r="B54" i="3"/>
  <c r="B53" i="3"/>
  <c r="B52" i="3"/>
  <c r="B51" i="3"/>
  <c r="B50" i="3"/>
  <c r="B49" i="3"/>
  <c r="B48" i="3"/>
  <c r="B47" i="3"/>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B8" i="3"/>
  <c r="B7" i="3"/>
  <c r="B6" i="3"/>
  <c r="B5" i="3"/>
  <c r="B4" i="3"/>
  <c r="B3" i="3"/>
  <c r="B2" i="3"/>
  <c r="R367" i="3" l="1"/>
  <c r="V122" i="1"/>
  <c r="V121" i="1"/>
  <c r="V120" i="1"/>
  <c r="V119" i="1"/>
  <c r="V118" i="1"/>
  <c r="V117" i="1"/>
  <c r="V116" i="1"/>
  <c r="V115" i="1"/>
  <c r="V114" i="1"/>
  <c r="V113" i="1"/>
  <c r="V112" i="1"/>
  <c r="V111" i="1"/>
  <c r="V110" i="1"/>
  <c r="V109" i="1"/>
  <c r="V108" i="1"/>
  <c r="V107" i="1"/>
  <c r="V106" i="1"/>
  <c r="V105" i="1"/>
  <c r="V104" i="1"/>
  <c r="V103" i="1"/>
  <c r="V102" i="1"/>
  <c r="V101" i="1"/>
  <c r="V100" i="1"/>
  <c r="V99" i="1"/>
  <c r="V98" i="1"/>
  <c r="V97" i="1"/>
  <c r="V96" i="1"/>
  <c r="V95" i="1"/>
  <c r="V94" i="1"/>
  <c r="V93" i="1"/>
  <c r="V92" i="1"/>
  <c r="V91" i="1"/>
  <c r="V90" i="1"/>
  <c r="V89" i="1"/>
  <c r="V88" i="1"/>
  <c r="V87" i="1"/>
  <c r="V86" i="1"/>
  <c r="V85" i="1"/>
  <c r="V84" i="1"/>
  <c r="V83" i="1"/>
  <c r="V82" i="1"/>
  <c r="V81" i="1"/>
  <c r="V80" i="1"/>
  <c r="V79" i="1"/>
  <c r="V78" i="1"/>
  <c r="V77" i="1"/>
  <c r="V76" i="1"/>
  <c r="V75" i="1"/>
  <c r="V74" i="1"/>
  <c r="V73" i="1"/>
  <c r="V72" i="1"/>
  <c r="V71" i="1"/>
  <c r="V70" i="1"/>
  <c r="V69" i="1"/>
  <c r="V68" i="1"/>
  <c r="V67" i="1"/>
  <c r="V66" i="1"/>
  <c r="V65" i="1"/>
  <c r="V64" i="1"/>
  <c r="V63" i="1"/>
  <c r="V62" i="1"/>
  <c r="V61" i="1"/>
  <c r="V60" i="1"/>
  <c r="V59" i="1"/>
  <c r="V58" i="1"/>
  <c r="V57" i="1"/>
  <c r="V56" i="1"/>
  <c r="V55" i="1"/>
  <c r="V54" i="1"/>
  <c r="V53" i="1"/>
  <c r="V52" i="1"/>
  <c r="V51" i="1"/>
  <c r="V50" i="1"/>
  <c r="V49" i="1"/>
  <c r="V48" i="1"/>
  <c r="V47" i="1"/>
  <c r="V46" i="1"/>
  <c r="V45" i="1"/>
  <c r="V44" i="1"/>
  <c r="O122" i="1"/>
  <c r="O121" i="1"/>
  <c r="O120" i="1"/>
  <c r="O119" i="1"/>
  <c r="O118" i="1"/>
  <c r="O117" i="1"/>
  <c r="O116" i="1"/>
  <c r="O115" i="1"/>
  <c r="O114" i="1"/>
  <c r="O113" i="1"/>
  <c r="O112" i="1"/>
  <c r="O111" i="1"/>
  <c r="O110" i="1"/>
  <c r="O109" i="1"/>
  <c r="O108" i="1"/>
  <c r="O107" i="1"/>
  <c r="O106" i="1"/>
  <c r="O105" i="1"/>
  <c r="O104" i="1"/>
  <c r="O103" i="1"/>
  <c r="O102" i="1"/>
  <c r="O101" i="1"/>
  <c r="O100" i="1"/>
  <c r="O99" i="1"/>
  <c r="O98" i="1"/>
  <c r="O97" i="1"/>
  <c r="O96" i="1"/>
  <c r="O95" i="1"/>
  <c r="O94" i="1"/>
  <c r="O93" i="1"/>
  <c r="O92" i="1"/>
  <c r="O91" i="1"/>
  <c r="O90" i="1"/>
  <c r="O89" i="1"/>
  <c r="O88" i="1"/>
  <c r="O87" i="1"/>
  <c r="O86" i="1"/>
  <c r="O85" i="1"/>
  <c r="O84" i="1"/>
  <c r="O83" i="1"/>
  <c r="O82" i="1"/>
  <c r="O81" i="1"/>
  <c r="O80" i="1"/>
  <c r="O79" i="1"/>
  <c r="O78" i="1"/>
  <c r="O77" i="1"/>
  <c r="O76" i="1"/>
  <c r="O75" i="1"/>
  <c r="O74" i="1"/>
  <c r="O73" i="1"/>
  <c r="O72" i="1"/>
  <c r="O71" i="1"/>
  <c r="O70" i="1"/>
  <c r="O69" i="1"/>
  <c r="O68" i="1"/>
  <c r="O67" i="1"/>
  <c r="O66" i="1"/>
  <c r="O65" i="1"/>
  <c r="O64" i="1"/>
  <c r="O63" i="1"/>
  <c r="O62" i="1"/>
  <c r="O61" i="1"/>
  <c r="O60" i="1"/>
  <c r="O59" i="1"/>
  <c r="O58" i="1"/>
  <c r="O57" i="1"/>
  <c r="O56" i="1"/>
  <c r="O55" i="1"/>
  <c r="O54" i="1"/>
  <c r="O53" i="1"/>
  <c r="O52" i="1"/>
  <c r="O51" i="1"/>
  <c r="O50" i="1"/>
  <c r="O49" i="1"/>
  <c r="O48" i="1"/>
  <c r="O47" i="1"/>
  <c r="O46" i="1"/>
  <c r="O45" i="1"/>
  <c r="O44" i="1"/>
  <c r="U122" i="1"/>
  <c r="T122" i="1"/>
  <c r="Q122" i="1"/>
  <c r="P122" i="1"/>
  <c r="M122" i="1"/>
  <c r="U121" i="1"/>
  <c r="T121" i="1"/>
  <c r="Q121" i="1"/>
  <c r="P121" i="1"/>
  <c r="M121" i="1"/>
  <c r="U120" i="1"/>
  <c r="T120" i="1"/>
  <c r="Q120" i="1"/>
  <c r="P120" i="1"/>
  <c r="M120" i="1"/>
  <c r="U119" i="1"/>
  <c r="T119" i="1"/>
  <c r="Q119" i="1"/>
  <c r="P119" i="1"/>
  <c r="M119" i="1"/>
  <c r="U118" i="1"/>
  <c r="T118" i="1"/>
  <c r="Q118" i="1"/>
  <c r="P118" i="1"/>
  <c r="M118" i="1"/>
  <c r="U117" i="1"/>
  <c r="T117" i="1"/>
  <c r="Q117" i="1"/>
  <c r="P117" i="1"/>
  <c r="M117" i="1"/>
  <c r="U116" i="1"/>
  <c r="T116" i="1"/>
  <c r="Q116" i="1"/>
  <c r="P116" i="1"/>
  <c r="M116" i="1"/>
  <c r="U115" i="1"/>
  <c r="T115" i="1"/>
  <c r="Q115" i="1"/>
  <c r="P115" i="1"/>
  <c r="M115" i="1"/>
  <c r="U114" i="1"/>
  <c r="T114" i="1"/>
  <c r="Q114" i="1"/>
  <c r="P114" i="1"/>
  <c r="M114" i="1"/>
  <c r="U113" i="1"/>
  <c r="T113" i="1"/>
  <c r="Q113" i="1"/>
  <c r="P113" i="1"/>
  <c r="M113" i="1"/>
  <c r="U112" i="1"/>
  <c r="T112" i="1"/>
  <c r="Q112" i="1"/>
  <c r="P112" i="1"/>
  <c r="M112" i="1"/>
  <c r="U111" i="1"/>
  <c r="T111" i="1"/>
  <c r="Q111" i="1"/>
  <c r="P111" i="1"/>
  <c r="M111" i="1"/>
  <c r="U110" i="1"/>
  <c r="T110" i="1"/>
  <c r="Q110" i="1"/>
  <c r="P110" i="1"/>
  <c r="M110" i="1"/>
  <c r="U109" i="1"/>
  <c r="T109" i="1"/>
  <c r="Q109" i="1"/>
  <c r="P109" i="1"/>
  <c r="M109" i="1"/>
  <c r="U108" i="1"/>
  <c r="T108" i="1"/>
  <c r="Q108" i="1"/>
  <c r="P108" i="1"/>
  <c r="M108" i="1"/>
  <c r="U107" i="1"/>
  <c r="T107" i="1"/>
  <c r="Q107" i="1"/>
  <c r="P107" i="1"/>
  <c r="M107" i="1"/>
  <c r="U106" i="1"/>
  <c r="T106" i="1"/>
  <c r="Q106" i="1"/>
  <c r="P106" i="1"/>
  <c r="M106" i="1"/>
  <c r="U105" i="1"/>
  <c r="T105" i="1"/>
  <c r="Q105" i="1"/>
  <c r="P105" i="1"/>
  <c r="M105" i="1"/>
  <c r="U104" i="1"/>
  <c r="T104" i="1"/>
  <c r="Q104" i="1"/>
  <c r="P104" i="1"/>
  <c r="M104" i="1"/>
  <c r="U103" i="1"/>
  <c r="T103" i="1"/>
  <c r="Q103" i="1"/>
  <c r="P103" i="1"/>
  <c r="M103" i="1"/>
  <c r="U102" i="1"/>
  <c r="T102" i="1"/>
  <c r="Q102" i="1"/>
  <c r="P102" i="1"/>
  <c r="M102" i="1"/>
  <c r="U101" i="1"/>
  <c r="T101" i="1"/>
  <c r="Q101" i="1"/>
  <c r="P101" i="1"/>
  <c r="M101" i="1"/>
  <c r="U100" i="1"/>
  <c r="T100" i="1"/>
  <c r="Q100" i="1"/>
  <c r="P100" i="1"/>
  <c r="M100" i="1"/>
  <c r="U99" i="1"/>
  <c r="T99" i="1"/>
  <c r="Q99" i="1"/>
  <c r="P99" i="1"/>
  <c r="M99" i="1"/>
  <c r="U98" i="1"/>
  <c r="T98" i="1"/>
  <c r="Q98" i="1"/>
  <c r="P98" i="1"/>
  <c r="M98" i="1"/>
  <c r="U97" i="1"/>
  <c r="T97" i="1"/>
  <c r="Q97" i="1"/>
  <c r="P97" i="1"/>
  <c r="M97" i="1"/>
  <c r="U96" i="1"/>
  <c r="T96" i="1"/>
  <c r="Q96" i="1"/>
  <c r="P96" i="1"/>
  <c r="M96" i="1"/>
  <c r="U95" i="1"/>
  <c r="T95" i="1"/>
  <c r="Q95" i="1"/>
  <c r="P95" i="1"/>
  <c r="M95" i="1"/>
  <c r="U94" i="1"/>
  <c r="T94" i="1"/>
  <c r="Q94" i="1"/>
  <c r="P94" i="1"/>
  <c r="M94" i="1"/>
  <c r="U93" i="1"/>
  <c r="T93" i="1"/>
  <c r="Q93" i="1"/>
  <c r="P93" i="1"/>
  <c r="M93" i="1"/>
  <c r="U92" i="1"/>
  <c r="T92" i="1"/>
  <c r="Q92" i="1"/>
  <c r="P92" i="1"/>
  <c r="M92" i="1"/>
  <c r="U91" i="1"/>
  <c r="T91" i="1"/>
  <c r="Q91" i="1"/>
  <c r="P91" i="1"/>
  <c r="M91" i="1"/>
  <c r="U90" i="1"/>
  <c r="T90" i="1"/>
  <c r="Q90" i="1"/>
  <c r="P90" i="1"/>
  <c r="M90" i="1"/>
  <c r="U89" i="1"/>
  <c r="T89" i="1"/>
  <c r="Q89" i="1"/>
  <c r="P89" i="1"/>
  <c r="M89" i="1"/>
  <c r="U88" i="1"/>
  <c r="T88" i="1"/>
  <c r="Q88" i="1"/>
  <c r="P88" i="1"/>
  <c r="M88" i="1"/>
  <c r="U87" i="1"/>
  <c r="T87" i="1"/>
  <c r="Q87" i="1"/>
  <c r="P87" i="1"/>
  <c r="M87" i="1"/>
  <c r="U86" i="1"/>
  <c r="T86" i="1"/>
  <c r="Q86" i="1"/>
  <c r="P86" i="1"/>
  <c r="M86" i="1"/>
  <c r="U85" i="1"/>
  <c r="T85" i="1"/>
  <c r="Q85" i="1"/>
  <c r="P85" i="1"/>
  <c r="M85" i="1"/>
  <c r="U84" i="1"/>
  <c r="T84" i="1"/>
  <c r="Q84" i="1"/>
  <c r="P84" i="1"/>
  <c r="M84" i="1"/>
  <c r="U83" i="1"/>
  <c r="T83" i="1"/>
  <c r="Q83" i="1"/>
  <c r="P83" i="1"/>
  <c r="M83" i="1"/>
  <c r="U82" i="1"/>
  <c r="T82" i="1"/>
  <c r="Q82" i="1"/>
  <c r="P82" i="1"/>
  <c r="M82" i="1"/>
  <c r="U81" i="1"/>
  <c r="T81" i="1"/>
  <c r="Q81" i="1"/>
  <c r="P81" i="1"/>
  <c r="M81" i="1"/>
  <c r="U80" i="1"/>
  <c r="T80" i="1"/>
  <c r="Q80" i="1"/>
  <c r="P80" i="1"/>
  <c r="M80" i="1"/>
  <c r="U79" i="1"/>
  <c r="T79" i="1"/>
  <c r="Q79" i="1"/>
  <c r="P79" i="1"/>
  <c r="M79" i="1"/>
  <c r="U78" i="1"/>
  <c r="T78" i="1"/>
  <c r="Q78" i="1"/>
  <c r="P78" i="1"/>
  <c r="M78" i="1"/>
  <c r="U77" i="1"/>
  <c r="T77" i="1"/>
  <c r="Q77" i="1"/>
  <c r="P77" i="1"/>
  <c r="M77" i="1"/>
  <c r="U76" i="1"/>
  <c r="T76" i="1"/>
  <c r="Q76" i="1"/>
  <c r="P76" i="1"/>
  <c r="M76" i="1"/>
  <c r="U75" i="1"/>
  <c r="T75" i="1"/>
  <c r="Q75" i="1"/>
  <c r="P75" i="1"/>
  <c r="M75" i="1"/>
  <c r="U74" i="1"/>
  <c r="T74" i="1"/>
  <c r="Q74" i="1"/>
  <c r="P74" i="1"/>
  <c r="M74" i="1"/>
  <c r="U73" i="1"/>
  <c r="T73" i="1"/>
  <c r="Q73" i="1"/>
  <c r="P73" i="1"/>
  <c r="M73" i="1"/>
  <c r="U72" i="1"/>
  <c r="T72" i="1"/>
  <c r="Q72" i="1"/>
  <c r="P72" i="1"/>
  <c r="M72" i="1"/>
  <c r="U71" i="1"/>
  <c r="T71" i="1"/>
  <c r="Q71" i="1"/>
  <c r="P71" i="1"/>
  <c r="M71" i="1"/>
  <c r="U70" i="1"/>
  <c r="T70" i="1"/>
  <c r="Q70" i="1"/>
  <c r="P70" i="1"/>
  <c r="M70" i="1"/>
  <c r="U69" i="1"/>
  <c r="T69" i="1"/>
  <c r="Q69" i="1"/>
  <c r="P69" i="1"/>
  <c r="M69" i="1"/>
  <c r="U68" i="1"/>
  <c r="T68" i="1"/>
  <c r="Q68" i="1"/>
  <c r="P68" i="1"/>
  <c r="M68" i="1"/>
  <c r="U67" i="1"/>
  <c r="T67" i="1"/>
  <c r="Q67" i="1"/>
  <c r="P67" i="1"/>
  <c r="M67" i="1"/>
  <c r="U66" i="1"/>
  <c r="T66" i="1"/>
  <c r="Q66" i="1"/>
  <c r="P66" i="1"/>
  <c r="M66" i="1"/>
  <c r="U65" i="1"/>
  <c r="T65" i="1"/>
  <c r="Q65" i="1"/>
  <c r="P65" i="1"/>
  <c r="M65" i="1"/>
  <c r="U64" i="1"/>
  <c r="T64" i="1"/>
  <c r="Q64" i="1"/>
  <c r="P64" i="1"/>
  <c r="M64" i="1"/>
  <c r="U63" i="1"/>
  <c r="T63" i="1"/>
  <c r="Q63" i="1"/>
  <c r="P63" i="1"/>
  <c r="M63" i="1"/>
  <c r="U62" i="1"/>
  <c r="T62" i="1"/>
  <c r="Q62" i="1"/>
  <c r="P62" i="1"/>
  <c r="M62" i="1"/>
  <c r="U61" i="1"/>
  <c r="T61" i="1"/>
  <c r="Q61" i="1"/>
  <c r="P61" i="1"/>
  <c r="M61" i="1"/>
  <c r="U60" i="1"/>
  <c r="U59" i="1"/>
  <c r="U58" i="1"/>
  <c r="U57" i="1"/>
  <c r="U56" i="1"/>
  <c r="U55" i="1"/>
  <c r="U54" i="1"/>
  <c r="U53" i="1"/>
  <c r="U52" i="1"/>
  <c r="U51" i="1"/>
  <c r="U50" i="1"/>
  <c r="U49" i="1"/>
  <c r="U48" i="1"/>
  <c r="U47" i="1"/>
  <c r="U46" i="1"/>
  <c r="U45" i="1"/>
  <c r="U44" i="1"/>
  <c r="U43" i="1"/>
  <c r="U42" i="1"/>
  <c r="U41" i="1"/>
  <c r="U40" i="1"/>
  <c r="U39" i="1"/>
  <c r="U38" i="1"/>
  <c r="U37" i="1"/>
  <c r="U36" i="1"/>
  <c r="U35" i="1"/>
  <c r="U34" i="1"/>
  <c r="U33" i="1"/>
  <c r="U32" i="1"/>
  <c r="U31" i="1"/>
  <c r="U30" i="1"/>
  <c r="U29" i="1"/>
  <c r="U28" i="1"/>
  <c r="U27" i="1"/>
  <c r="U26" i="1"/>
  <c r="U25" i="1"/>
  <c r="U24" i="1"/>
  <c r="U23" i="1"/>
  <c r="U22" i="1"/>
  <c r="Q60" i="1"/>
  <c r="Q59" i="1"/>
  <c r="Q58" i="1"/>
  <c r="Q57" i="1"/>
  <c r="Q56" i="1"/>
  <c r="Q55" i="1"/>
  <c r="Q54" i="1"/>
  <c r="Q53" i="1"/>
  <c r="Q52" i="1"/>
  <c r="Q51" i="1"/>
  <c r="Q50" i="1"/>
  <c r="Q49" i="1"/>
  <c r="Q48" i="1"/>
  <c r="Q47" i="1"/>
  <c r="Q46" i="1"/>
  <c r="Q45" i="1"/>
  <c r="Q44" i="1"/>
  <c r="Q43" i="1"/>
  <c r="Q42" i="1"/>
  <c r="Q41" i="1"/>
  <c r="Q40" i="1"/>
  <c r="Q39" i="1"/>
  <c r="Q38" i="1"/>
  <c r="Q37" i="1"/>
  <c r="Q36" i="1"/>
  <c r="Q35" i="1"/>
  <c r="Q34" i="1"/>
  <c r="Q33" i="1"/>
  <c r="Q32" i="1"/>
  <c r="Q31" i="1"/>
  <c r="Q30" i="1"/>
  <c r="Q29" i="1"/>
  <c r="Q28" i="1"/>
  <c r="Q27" i="1"/>
  <c r="Q26" i="1"/>
  <c r="Q25" i="1"/>
  <c r="Q24" i="1"/>
  <c r="Q23" i="1"/>
  <c r="Q22" i="1"/>
  <c r="M60" i="1"/>
  <c r="M59" i="1"/>
  <c r="M58" i="1"/>
  <c r="M57" i="1"/>
  <c r="M56" i="1"/>
  <c r="M55" i="1"/>
  <c r="M54" i="1"/>
  <c r="M53" i="1"/>
  <c r="M52" i="1"/>
  <c r="M51" i="1"/>
  <c r="M50" i="1"/>
  <c r="M49" i="1"/>
  <c r="M48" i="1"/>
  <c r="M47" i="1"/>
  <c r="M46" i="1"/>
  <c r="M45" i="1"/>
  <c r="M44" i="1"/>
  <c r="V22" i="1"/>
  <c r="F22" i="1"/>
  <c r="T60" i="1"/>
  <c r="T59" i="1"/>
  <c r="T58" i="1"/>
  <c r="T57" i="1"/>
  <c r="T56" i="1"/>
  <c r="T55" i="1"/>
  <c r="T54" i="1"/>
  <c r="T53" i="1"/>
  <c r="T52" i="1"/>
  <c r="T51" i="1"/>
  <c r="T50" i="1"/>
  <c r="T49" i="1"/>
  <c r="T48" i="1"/>
  <c r="T47" i="1"/>
  <c r="T46" i="1"/>
  <c r="T45" i="1"/>
  <c r="T44" i="1"/>
  <c r="T43" i="1"/>
  <c r="P60" i="1"/>
  <c r="P59" i="1"/>
  <c r="P58" i="1"/>
  <c r="P57" i="1"/>
  <c r="P56" i="1"/>
  <c r="P55" i="1"/>
  <c r="P54" i="1"/>
  <c r="P53" i="1"/>
  <c r="P52" i="1"/>
  <c r="P51" i="1"/>
  <c r="P50" i="1"/>
  <c r="P49" i="1"/>
  <c r="P48" i="1"/>
  <c r="P47" i="1"/>
  <c r="P46" i="1"/>
  <c r="P45" i="1"/>
  <c r="P44" i="1"/>
  <c r="P43" i="1"/>
  <c r="V43" i="1"/>
  <c r="B4" i="4"/>
  <c r="H4" i="4" s="1"/>
  <c r="H6" i="4" s="1"/>
  <c r="S1" i="3"/>
  <c r="AA1" i="3"/>
  <c r="Z1" i="3"/>
  <c r="Y1" i="3"/>
  <c r="X1" i="3"/>
  <c r="V1" i="3"/>
  <c r="W1" i="3"/>
  <c r="A2" i="3"/>
  <c r="F24" i="1"/>
  <c r="F23" i="1"/>
  <c r="M14" i="1"/>
  <c r="M13" i="1"/>
  <c r="M12" i="1"/>
  <c r="M11" i="1"/>
  <c r="M10" i="1"/>
  <c r="N367" i="3" s="1"/>
  <c r="M9" i="1"/>
  <c r="M8" i="1"/>
  <c r="G10" i="1"/>
  <c r="G11" i="1"/>
  <c r="G12" i="1"/>
  <c r="G13" i="1"/>
  <c r="G14" i="1"/>
  <c r="G15" i="1"/>
  <c r="G9" i="1"/>
  <c r="G8" i="1"/>
  <c r="C1" i="1"/>
  <c r="P38" i="1" s="1"/>
  <c r="O41" i="1" l="1"/>
  <c r="O37" i="1"/>
  <c r="V33" i="1"/>
  <c r="O40" i="1"/>
  <c r="V24" i="1"/>
  <c r="O27" i="1"/>
  <c r="V39" i="1"/>
  <c r="V38" i="1"/>
  <c r="V25" i="1"/>
  <c r="V35" i="1"/>
  <c r="V29" i="1"/>
  <c r="O36" i="1"/>
  <c r="V30" i="1"/>
  <c r="O30" i="1"/>
  <c r="V40" i="1"/>
  <c r="O31" i="1"/>
  <c r="V27" i="1"/>
  <c r="V41" i="1"/>
  <c r="O25" i="1"/>
  <c r="O28" i="1"/>
  <c r="O26" i="1"/>
  <c r="O38" i="1"/>
  <c r="O29" i="1"/>
  <c r="O39" i="1"/>
  <c r="V42" i="1"/>
  <c r="V23" i="1"/>
  <c r="V26" i="1"/>
  <c r="O42" i="1"/>
  <c r="V28" i="1"/>
  <c r="O32" i="1"/>
  <c r="V31" i="1"/>
  <c r="O24" i="1"/>
  <c r="V36" i="1"/>
  <c r="V34" i="1"/>
  <c r="V37" i="1"/>
  <c r="G2" i="3"/>
  <c r="F2" i="3"/>
  <c r="O43" i="1"/>
  <c r="O33" i="1"/>
  <c r="O22" i="1"/>
  <c r="O34" i="1"/>
  <c r="O23" i="1"/>
  <c r="O35" i="1"/>
  <c r="V32" i="1"/>
  <c r="H2" i="3"/>
  <c r="I2" i="3"/>
  <c r="F25" i="1"/>
  <c r="T27" i="1"/>
  <c r="T36" i="1"/>
  <c r="T22" i="1"/>
  <c r="P28" i="1"/>
  <c r="T35" i="1"/>
  <c r="T24" i="1"/>
  <c r="T32" i="1"/>
  <c r="P22" i="1"/>
  <c r="T41" i="1"/>
  <c r="P29" i="1"/>
  <c r="P39" i="1"/>
  <c r="P40" i="1"/>
  <c r="P41" i="1"/>
  <c r="P27" i="1"/>
  <c r="T37" i="1"/>
  <c r="T25" i="1"/>
  <c r="T39" i="1"/>
  <c r="P31" i="1"/>
  <c r="T29" i="1"/>
  <c r="T38" i="1"/>
  <c r="T40" i="1"/>
  <c r="P32" i="1"/>
  <c r="T30" i="1"/>
  <c r="T42" i="1"/>
  <c r="P33" i="1"/>
  <c r="T31" i="1"/>
  <c r="P34" i="1"/>
  <c r="P30" i="1"/>
  <c r="P42" i="1"/>
  <c r="T28" i="1"/>
  <c r="P23" i="1"/>
  <c r="P35" i="1"/>
  <c r="T33" i="1"/>
  <c r="P24" i="1"/>
  <c r="P36" i="1"/>
  <c r="T34" i="1"/>
  <c r="P25" i="1"/>
  <c r="P37" i="1"/>
  <c r="T23" i="1"/>
  <c r="T26" i="1"/>
  <c r="P26" i="1"/>
  <c r="F34" i="1"/>
  <c r="F33" i="1"/>
  <c r="AF34" i="4"/>
  <c r="B6" i="4"/>
  <c r="G16" i="1"/>
  <c r="AB2" i="3" s="1"/>
  <c r="F31" i="1"/>
  <c r="F26" i="1"/>
  <c r="F28" i="1"/>
  <c r="H7" i="4"/>
  <c r="N4" i="4"/>
  <c r="J2" i="3"/>
  <c r="N2" i="3"/>
  <c r="W2" i="3"/>
  <c r="Q2" i="3"/>
  <c r="T2" i="3"/>
  <c r="V2" i="3"/>
  <c r="U2" i="3"/>
  <c r="AA2" i="3"/>
  <c r="Z2" i="3"/>
  <c r="Y2" i="3"/>
  <c r="X2" i="3"/>
  <c r="A3" i="3"/>
  <c r="M15" i="1"/>
  <c r="F3" i="3" l="1"/>
  <c r="I3" i="3"/>
  <c r="G3" i="3"/>
  <c r="H3" i="3"/>
  <c r="AH34" i="4"/>
  <c r="AG34" i="4"/>
  <c r="AJ34" i="4"/>
  <c r="AI34" i="4"/>
  <c r="B7" i="4"/>
  <c r="B8" i="4" s="1"/>
  <c r="F29" i="1"/>
  <c r="F32" i="1"/>
  <c r="F30" i="1"/>
  <c r="F27" i="1"/>
  <c r="N6" i="4"/>
  <c r="T4" i="4"/>
  <c r="H8" i="4"/>
  <c r="N3" i="3"/>
  <c r="J3" i="3"/>
  <c r="S2" i="3"/>
  <c r="Q3" i="3"/>
  <c r="V3" i="3"/>
  <c r="T3" i="3"/>
  <c r="AB3" i="3"/>
  <c r="A4" i="3"/>
  <c r="AA3" i="3"/>
  <c r="Z3" i="3"/>
  <c r="Y3" i="3"/>
  <c r="X3" i="3"/>
  <c r="W3" i="3"/>
  <c r="U3" i="3"/>
  <c r="F4" i="3" l="1"/>
  <c r="H4" i="3"/>
  <c r="G4" i="3"/>
  <c r="I4" i="3"/>
  <c r="P3" i="3"/>
  <c r="R2" i="3"/>
  <c r="T6" i="4"/>
  <c r="Z4" i="4"/>
  <c r="B9" i="4"/>
  <c r="P2" i="3"/>
  <c r="N7" i="4"/>
  <c r="H9" i="4"/>
  <c r="J4" i="3"/>
  <c r="N4" i="3"/>
  <c r="Q4" i="3"/>
  <c r="P4" i="3"/>
  <c r="S3" i="3"/>
  <c r="Y4" i="3"/>
  <c r="X4" i="3"/>
  <c r="W4" i="3"/>
  <c r="V4" i="3"/>
  <c r="U4" i="3"/>
  <c r="T4" i="3"/>
  <c r="A5" i="3"/>
  <c r="AB4" i="3"/>
  <c r="AA4" i="3"/>
  <c r="Z4" i="3"/>
  <c r="F5" i="3" l="1"/>
  <c r="H5" i="3"/>
  <c r="G5" i="3"/>
  <c r="I5" i="3"/>
  <c r="N8" i="4"/>
  <c r="R3" i="3"/>
  <c r="B10" i="4"/>
  <c r="H10" i="4"/>
  <c r="AF4" i="4"/>
  <c r="Z6" i="4"/>
  <c r="T7" i="4"/>
  <c r="J5" i="3"/>
  <c r="N5" i="3"/>
  <c r="Q5" i="3"/>
  <c r="P5" i="3"/>
  <c r="S4" i="3"/>
  <c r="A6" i="3"/>
  <c r="AB5" i="3"/>
  <c r="AA5" i="3"/>
  <c r="Z5" i="3"/>
  <c r="Y5" i="3"/>
  <c r="X5" i="3"/>
  <c r="W5" i="3"/>
  <c r="U5" i="3"/>
  <c r="V5" i="3"/>
  <c r="T5" i="3"/>
  <c r="F6" i="3" l="1"/>
  <c r="G6" i="3"/>
  <c r="I6" i="3"/>
  <c r="H6" i="3"/>
  <c r="B11" i="4"/>
  <c r="R4" i="3"/>
  <c r="T8" i="4"/>
  <c r="AF6" i="4"/>
  <c r="AL4" i="4"/>
  <c r="Z7" i="4"/>
  <c r="H11" i="4"/>
  <c r="N9" i="4"/>
  <c r="J6" i="3"/>
  <c r="N6" i="3"/>
  <c r="Q6" i="3"/>
  <c r="P6" i="3"/>
  <c r="S5" i="3"/>
  <c r="A7" i="3"/>
  <c r="T6" i="3"/>
  <c r="AB6" i="3"/>
  <c r="AA6" i="3"/>
  <c r="Z6" i="3"/>
  <c r="Y6" i="3"/>
  <c r="X6" i="3"/>
  <c r="W6" i="3"/>
  <c r="V6" i="3"/>
  <c r="U6" i="3"/>
  <c r="F7" i="3" l="1"/>
  <c r="I7" i="3"/>
  <c r="G7" i="3"/>
  <c r="H7" i="3"/>
  <c r="H12" i="4"/>
  <c r="T9" i="4"/>
  <c r="AL6" i="4"/>
  <c r="AR4" i="4"/>
  <c r="Z8" i="4"/>
  <c r="R5" i="3"/>
  <c r="N10" i="4"/>
  <c r="B12" i="4"/>
  <c r="AF7" i="4"/>
  <c r="J7" i="3"/>
  <c r="N7" i="3"/>
  <c r="Q7" i="3"/>
  <c r="P7" i="3"/>
  <c r="S6" i="3"/>
  <c r="A8" i="3"/>
  <c r="V7" i="3"/>
  <c r="X7" i="3"/>
  <c r="W7" i="3"/>
  <c r="U7" i="3"/>
  <c r="T7" i="3"/>
  <c r="AA7" i="3"/>
  <c r="Z7" i="3"/>
  <c r="Y7" i="3"/>
  <c r="AB7" i="3"/>
  <c r="F8" i="3" l="1"/>
  <c r="H8" i="3"/>
  <c r="G8" i="3"/>
  <c r="I8" i="3"/>
  <c r="AL7" i="4"/>
  <c r="N11" i="4"/>
  <c r="T10" i="4"/>
  <c r="AR6" i="4"/>
  <c r="AX4" i="4"/>
  <c r="Z9" i="4"/>
  <c r="R6" i="3"/>
  <c r="B13" i="4"/>
  <c r="AF8" i="4"/>
  <c r="H13" i="4"/>
  <c r="J8" i="3"/>
  <c r="N8" i="3"/>
  <c r="Q8" i="3"/>
  <c r="P8" i="3"/>
  <c r="S7" i="3"/>
  <c r="A9" i="3"/>
  <c r="Y8" i="3"/>
  <c r="AB8" i="3"/>
  <c r="AA8" i="3"/>
  <c r="Z8" i="3"/>
  <c r="X8" i="3"/>
  <c r="W8" i="3"/>
  <c r="V8" i="3"/>
  <c r="T8" i="3"/>
  <c r="U8" i="3"/>
  <c r="F9" i="3" l="1"/>
  <c r="H9" i="3"/>
  <c r="G9" i="3"/>
  <c r="I9" i="3"/>
  <c r="T11" i="4"/>
  <c r="H14" i="4"/>
  <c r="R7" i="3"/>
  <c r="AF9" i="4"/>
  <c r="N12" i="4"/>
  <c r="Z10" i="4"/>
  <c r="AX6" i="4"/>
  <c r="BD4" i="4"/>
  <c r="AR7" i="4"/>
  <c r="AL8" i="4"/>
  <c r="B14" i="4"/>
  <c r="J9" i="3"/>
  <c r="N9" i="3"/>
  <c r="Q9" i="3"/>
  <c r="P9" i="3"/>
  <c r="S8" i="3"/>
  <c r="A10" i="3"/>
  <c r="AB9" i="3"/>
  <c r="AA9" i="3"/>
  <c r="Z9" i="3"/>
  <c r="Y9" i="3"/>
  <c r="X9" i="3"/>
  <c r="U9" i="3"/>
  <c r="W9" i="3"/>
  <c r="V9" i="3"/>
  <c r="T9" i="3"/>
  <c r="F10" i="3" l="1"/>
  <c r="G10" i="3"/>
  <c r="I10" i="3"/>
  <c r="H10" i="3"/>
  <c r="Z11" i="4"/>
  <c r="AL9" i="4"/>
  <c r="N13" i="4"/>
  <c r="AR8" i="4"/>
  <c r="T12" i="4"/>
  <c r="H15" i="4"/>
  <c r="R8" i="3"/>
  <c r="B15" i="4"/>
  <c r="AX7" i="4"/>
  <c r="BD6" i="4"/>
  <c r="BJ4" i="4"/>
  <c r="AF10" i="4"/>
  <c r="J10" i="3"/>
  <c r="N10" i="3"/>
  <c r="Q10" i="3"/>
  <c r="P10" i="3"/>
  <c r="S9" i="3"/>
  <c r="A11" i="3"/>
  <c r="W10" i="3"/>
  <c r="V10" i="3"/>
  <c r="U10" i="3"/>
  <c r="T10" i="3"/>
  <c r="AB10" i="3"/>
  <c r="Z10" i="3"/>
  <c r="Y10" i="3"/>
  <c r="AA10" i="3"/>
  <c r="X10" i="3"/>
  <c r="F11" i="3" l="1"/>
  <c r="I11" i="3"/>
  <c r="G11" i="3"/>
  <c r="H11" i="3"/>
  <c r="T13" i="4"/>
  <c r="B16" i="4"/>
  <c r="AL10" i="4"/>
  <c r="R9" i="3"/>
  <c r="AF11" i="4"/>
  <c r="BJ6" i="4"/>
  <c r="BP4" i="4"/>
  <c r="BP6" i="4" s="1"/>
  <c r="AX8" i="4"/>
  <c r="BD7" i="4"/>
  <c r="AR9" i="4"/>
  <c r="N14" i="4"/>
  <c r="Z12" i="4"/>
  <c r="H16" i="4"/>
  <c r="J11" i="3"/>
  <c r="N11" i="3"/>
  <c r="S10" i="3"/>
  <c r="Q11" i="3"/>
  <c r="P11" i="3"/>
  <c r="A12" i="3"/>
  <c r="V11" i="3"/>
  <c r="AA11" i="3"/>
  <c r="Z11" i="3"/>
  <c r="Y11" i="3"/>
  <c r="X11" i="3"/>
  <c r="W11" i="3"/>
  <c r="U11" i="3"/>
  <c r="AB11" i="3"/>
  <c r="T11" i="3"/>
  <c r="F12" i="3" l="1"/>
  <c r="H12" i="3"/>
  <c r="G12" i="3"/>
  <c r="I12" i="3"/>
  <c r="AL11" i="4"/>
  <c r="B17" i="4"/>
  <c r="BP7" i="4"/>
  <c r="Z13" i="4"/>
  <c r="BD8" i="4"/>
  <c r="AF12" i="4"/>
  <c r="AR10" i="4"/>
  <c r="BJ7" i="4"/>
  <c r="T14" i="4"/>
  <c r="AX9" i="4"/>
  <c r="R10" i="3"/>
  <c r="N15" i="4"/>
  <c r="H17" i="4"/>
  <c r="J12" i="3"/>
  <c r="N12" i="3"/>
  <c r="Q12" i="3"/>
  <c r="P12" i="3"/>
  <c r="S11" i="3"/>
  <c r="A13" i="3"/>
  <c r="Y12" i="3"/>
  <c r="Z12" i="3"/>
  <c r="AB12" i="3"/>
  <c r="AA12" i="3"/>
  <c r="X12" i="3"/>
  <c r="W12" i="3"/>
  <c r="V12" i="3"/>
  <c r="U12" i="3"/>
  <c r="T12" i="3"/>
  <c r="F13" i="3" l="1"/>
  <c r="I13" i="3"/>
  <c r="H13" i="3"/>
  <c r="G13" i="3"/>
  <c r="BJ8" i="4"/>
  <c r="R11" i="3"/>
  <c r="H18" i="4"/>
  <c r="BD9" i="4"/>
  <c r="BP8" i="4"/>
  <c r="AX10" i="4"/>
  <c r="B18" i="4"/>
  <c r="N16" i="4"/>
  <c r="AR11" i="4"/>
  <c r="Z14" i="4"/>
  <c r="T15" i="4"/>
  <c r="AF13" i="4"/>
  <c r="AL12" i="4"/>
  <c r="J13" i="3"/>
  <c r="N13" i="3"/>
  <c r="Q13" i="3"/>
  <c r="P13" i="3"/>
  <c r="S12" i="3"/>
  <c r="A14" i="3"/>
  <c r="AB13" i="3"/>
  <c r="W13" i="3"/>
  <c r="V13" i="3"/>
  <c r="U13" i="3"/>
  <c r="T13" i="3"/>
  <c r="AA13" i="3"/>
  <c r="Z13" i="3"/>
  <c r="Y13" i="3"/>
  <c r="X13" i="3"/>
  <c r="F14" i="3" l="1"/>
  <c r="G14" i="3"/>
  <c r="I14" i="3"/>
  <c r="H14" i="3"/>
  <c r="BD10" i="4"/>
  <c r="H19" i="4"/>
  <c r="BJ9" i="4"/>
  <c r="R12" i="3"/>
  <c r="AL13" i="4"/>
  <c r="Z15" i="4"/>
  <c r="B19" i="4"/>
  <c r="BP9" i="4"/>
  <c r="AF14" i="4"/>
  <c r="T16" i="4"/>
  <c r="N17" i="4"/>
  <c r="AR12" i="4"/>
  <c r="AX11" i="4"/>
  <c r="J14" i="3"/>
  <c r="N14" i="3"/>
  <c r="Q14" i="3"/>
  <c r="P14" i="3"/>
  <c r="S13" i="3"/>
  <c r="A15" i="3"/>
  <c r="U14" i="3"/>
  <c r="AB14" i="3"/>
  <c r="AA14" i="3"/>
  <c r="Z14" i="3"/>
  <c r="Y14" i="3"/>
  <c r="X14" i="3"/>
  <c r="W14" i="3"/>
  <c r="T14" i="3"/>
  <c r="V14" i="3"/>
  <c r="F15" i="3" l="1"/>
  <c r="I15" i="3"/>
  <c r="G15" i="3"/>
  <c r="H15" i="3"/>
  <c r="Z16" i="4"/>
  <c r="AF15" i="4"/>
  <c r="BJ10" i="4"/>
  <c r="N18" i="4"/>
  <c r="R13" i="3"/>
  <c r="BP10" i="4"/>
  <c r="H20" i="4"/>
  <c r="AX12" i="4"/>
  <c r="T17" i="4"/>
  <c r="AL14" i="4"/>
  <c r="B20" i="4"/>
  <c r="AR13" i="4"/>
  <c r="BD11" i="4"/>
  <c r="J15" i="3"/>
  <c r="N15" i="3"/>
  <c r="S14" i="3"/>
  <c r="Q15" i="3"/>
  <c r="P15" i="3"/>
  <c r="A16" i="3"/>
  <c r="V15" i="3"/>
  <c r="Y15" i="3"/>
  <c r="AB15" i="3"/>
  <c r="AA15" i="3"/>
  <c r="Z15" i="3"/>
  <c r="X15" i="3"/>
  <c r="W15" i="3"/>
  <c r="U15" i="3"/>
  <c r="T15" i="3"/>
  <c r="F16" i="3" l="1"/>
  <c r="H16" i="3"/>
  <c r="G16" i="3"/>
  <c r="I16" i="3"/>
  <c r="AX13" i="4"/>
  <c r="AF16" i="4"/>
  <c r="B21" i="4"/>
  <c r="T18" i="4"/>
  <c r="BJ11" i="4"/>
  <c r="BD12" i="4"/>
  <c r="R14" i="3"/>
  <c r="AR14" i="4"/>
  <c r="BP11" i="4"/>
  <c r="AL15" i="4"/>
  <c r="H21" i="4"/>
  <c r="N19" i="4"/>
  <c r="Z17" i="4"/>
  <c r="J16" i="3"/>
  <c r="N16" i="3"/>
  <c r="Q16" i="3"/>
  <c r="P16" i="3"/>
  <c r="S15" i="3"/>
  <c r="A17" i="3"/>
  <c r="Y16" i="3"/>
  <c r="X16" i="3"/>
  <c r="W16" i="3"/>
  <c r="V16" i="3"/>
  <c r="U16" i="3"/>
  <c r="T16" i="3"/>
  <c r="AA16" i="3"/>
  <c r="Z16" i="3"/>
  <c r="AB16" i="3"/>
  <c r="F17" i="3" l="1"/>
  <c r="I17" i="3"/>
  <c r="H17" i="3"/>
  <c r="G17" i="3"/>
  <c r="BD13" i="4"/>
  <c r="Z18" i="4"/>
  <c r="B22" i="4"/>
  <c r="R15" i="3"/>
  <c r="H22" i="4"/>
  <c r="AR15" i="4"/>
  <c r="BJ12" i="4"/>
  <c r="AF17" i="4"/>
  <c r="AL16" i="4"/>
  <c r="N20" i="4"/>
  <c r="T19" i="4"/>
  <c r="BP12" i="4"/>
  <c r="AX14" i="4"/>
  <c r="J17" i="3"/>
  <c r="N17" i="3"/>
  <c r="Q17" i="3"/>
  <c r="P17" i="3"/>
  <c r="S16" i="3"/>
  <c r="A18" i="3"/>
  <c r="AB17" i="3"/>
  <c r="T17" i="3"/>
  <c r="AA17" i="3"/>
  <c r="Z17" i="3"/>
  <c r="Y17" i="3"/>
  <c r="X17" i="3"/>
  <c r="V17" i="3"/>
  <c r="W17" i="3"/>
  <c r="U17" i="3"/>
  <c r="F18" i="3" l="1"/>
  <c r="G18" i="3"/>
  <c r="I18" i="3"/>
  <c r="H18" i="3"/>
  <c r="B23" i="4"/>
  <c r="AX15" i="4"/>
  <c r="N21" i="4"/>
  <c r="AF18" i="4"/>
  <c r="R16" i="3"/>
  <c r="H23" i="4"/>
  <c r="Z19" i="4"/>
  <c r="T20" i="4"/>
  <c r="BP13" i="4"/>
  <c r="BJ13" i="4"/>
  <c r="AR16" i="4"/>
  <c r="BD14" i="4"/>
  <c r="AL17" i="4"/>
  <c r="J18" i="3"/>
  <c r="N18" i="3"/>
  <c r="Q18" i="3"/>
  <c r="P18" i="3"/>
  <c r="S17" i="3"/>
  <c r="A19" i="3"/>
  <c r="X18" i="3"/>
  <c r="U18" i="3"/>
  <c r="T18" i="3"/>
  <c r="AB18" i="3"/>
  <c r="AA18" i="3"/>
  <c r="Z18" i="3"/>
  <c r="Y18" i="3"/>
  <c r="W18" i="3"/>
  <c r="V18" i="3"/>
  <c r="F19" i="3" l="1"/>
  <c r="I19" i="3"/>
  <c r="G19" i="3"/>
  <c r="H19" i="3"/>
  <c r="AR17" i="4"/>
  <c r="N22" i="4"/>
  <c r="T21" i="4"/>
  <c r="H24" i="4"/>
  <c r="R17" i="3"/>
  <c r="AL18" i="4"/>
  <c r="BP14" i="4"/>
  <c r="BJ14" i="4"/>
  <c r="AX16" i="4"/>
  <c r="BD15" i="4"/>
  <c r="Z20" i="4"/>
  <c r="AF19" i="4"/>
  <c r="B24" i="4"/>
  <c r="J19" i="3"/>
  <c r="N19" i="3"/>
  <c r="Q19" i="3"/>
  <c r="P19" i="3"/>
  <c r="S18" i="3"/>
  <c r="A20" i="3"/>
  <c r="V19" i="3"/>
  <c r="AB19" i="3"/>
  <c r="Z19" i="3"/>
  <c r="Y19" i="3"/>
  <c r="X19" i="3"/>
  <c r="W19" i="3"/>
  <c r="U19" i="3"/>
  <c r="T19" i="3"/>
  <c r="AA19" i="3"/>
  <c r="F20" i="3" l="1"/>
  <c r="H20" i="3"/>
  <c r="G20" i="3"/>
  <c r="I20" i="3"/>
  <c r="T22" i="4"/>
  <c r="BJ15" i="4"/>
  <c r="AF20" i="4"/>
  <c r="BD16" i="4"/>
  <c r="N23" i="4"/>
  <c r="BP15" i="4"/>
  <c r="R18" i="3"/>
  <c r="Z21" i="4"/>
  <c r="AL19" i="4"/>
  <c r="H25" i="4"/>
  <c r="AR18" i="4"/>
  <c r="AX17" i="4"/>
  <c r="B25" i="4"/>
  <c r="J20" i="3"/>
  <c r="N20" i="3"/>
  <c r="Q20" i="3"/>
  <c r="P20" i="3"/>
  <c r="S19" i="3"/>
  <c r="A21" i="3"/>
  <c r="Y20" i="3"/>
  <c r="AB20" i="3"/>
  <c r="AA20" i="3"/>
  <c r="Z20" i="3"/>
  <c r="W20" i="3"/>
  <c r="X20" i="3"/>
  <c r="V20" i="3"/>
  <c r="U20" i="3"/>
  <c r="T20" i="3"/>
  <c r="F21" i="3" l="1"/>
  <c r="I21" i="3"/>
  <c r="H21" i="3"/>
  <c r="G21" i="3"/>
  <c r="AF21" i="4"/>
  <c r="AR19" i="4"/>
  <c r="B26" i="4"/>
  <c r="N24" i="4"/>
  <c r="Z22" i="4"/>
  <c r="H26" i="4"/>
  <c r="BJ16" i="4"/>
  <c r="BP16" i="4"/>
  <c r="T23" i="4"/>
  <c r="R19" i="3"/>
  <c r="AX18" i="4"/>
  <c r="BD17" i="4"/>
  <c r="AL20" i="4"/>
  <c r="J21" i="3"/>
  <c r="N21" i="3"/>
  <c r="Q21" i="3"/>
  <c r="P21" i="3"/>
  <c r="S20" i="3"/>
  <c r="A22" i="3"/>
  <c r="AB21" i="3"/>
  <c r="W21" i="3"/>
  <c r="V21" i="3"/>
  <c r="U21" i="3"/>
  <c r="T21" i="3"/>
  <c r="AA21" i="3"/>
  <c r="Z21" i="3"/>
  <c r="Y21" i="3"/>
  <c r="X21" i="3"/>
  <c r="F22" i="3" l="1"/>
  <c r="G22" i="3"/>
  <c r="I22" i="3"/>
  <c r="H22" i="3"/>
  <c r="B27" i="4"/>
  <c r="AX19" i="4"/>
  <c r="R20" i="3"/>
  <c r="AL21" i="4"/>
  <c r="BP17" i="4"/>
  <c r="Z23" i="4"/>
  <c r="AR20" i="4"/>
  <c r="T24" i="4"/>
  <c r="BJ17" i="4"/>
  <c r="N25" i="4"/>
  <c r="H27" i="4"/>
  <c r="BD18" i="4"/>
  <c r="AF22" i="4"/>
  <c r="J22" i="3"/>
  <c r="N22" i="3"/>
  <c r="Q22" i="3"/>
  <c r="P22" i="3"/>
  <c r="S21" i="3"/>
  <c r="A23" i="3"/>
  <c r="AA22" i="3"/>
  <c r="X22" i="3"/>
  <c r="AB22" i="3"/>
  <c r="Z22" i="3"/>
  <c r="Y22" i="3"/>
  <c r="W22" i="3"/>
  <c r="V22" i="3"/>
  <c r="U22" i="3"/>
  <c r="T22" i="3"/>
  <c r="F23" i="3" l="1"/>
  <c r="I23" i="3"/>
  <c r="G23" i="3"/>
  <c r="H23" i="3"/>
  <c r="H28" i="4"/>
  <c r="AX20" i="4"/>
  <c r="BJ18" i="4"/>
  <c r="Z24" i="4"/>
  <c r="T25" i="4"/>
  <c r="BP18" i="4"/>
  <c r="R21" i="3"/>
  <c r="AF23" i="4"/>
  <c r="N26" i="4"/>
  <c r="BD19" i="4"/>
  <c r="AR21" i="4"/>
  <c r="AL22" i="4"/>
  <c r="B28" i="4"/>
  <c r="J23" i="3"/>
  <c r="N23" i="3"/>
  <c r="S22" i="3"/>
  <c r="Q23" i="3"/>
  <c r="P23" i="3"/>
  <c r="A24" i="3"/>
  <c r="V23" i="3"/>
  <c r="AB23" i="3"/>
  <c r="T23" i="3"/>
  <c r="Z23" i="3"/>
  <c r="W23" i="3"/>
  <c r="U23" i="3"/>
  <c r="AA23" i="3"/>
  <c r="Y23" i="3"/>
  <c r="X23" i="3"/>
  <c r="F24" i="3" l="1"/>
  <c r="H24" i="3"/>
  <c r="G24" i="3"/>
  <c r="I24" i="3"/>
  <c r="AF24" i="4"/>
  <c r="R22" i="3"/>
  <c r="T26" i="4"/>
  <c r="AX21" i="4"/>
  <c r="AL23" i="4"/>
  <c r="Z25" i="4"/>
  <c r="BP19" i="4"/>
  <c r="AR22" i="4"/>
  <c r="BJ19" i="4"/>
  <c r="B29" i="4"/>
  <c r="BD20" i="4"/>
  <c r="N27" i="4"/>
  <c r="H29" i="4"/>
  <c r="J24" i="3"/>
  <c r="N24" i="3"/>
  <c r="Q24" i="3"/>
  <c r="P24" i="3"/>
  <c r="S23" i="3"/>
  <c r="A25" i="3"/>
  <c r="Y24" i="3"/>
  <c r="V24" i="3"/>
  <c r="AA24" i="3"/>
  <c r="Z24" i="3"/>
  <c r="X24" i="3"/>
  <c r="W24" i="3"/>
  <c r="U24" i="3"/>
  <c r="T24" i="3"/>
  <c r="AB24" i="3"/>
  <c r="F25" i="3" l="1"/>
  <c r="I25" i="3"/>
  <c r="H25" i="3"/>
  <c r="G25" i="3"/>
  <c r="BD21" i="4"/>
  <c r="AR23" i="4"/>
  <c r="Z26" i="4"/>
  <c r="R23" i="3"/>
  <c r="H30" i="4"/>
  <c r="B30" i="4"/>
  <c r="AL24" i="4"/>
  <c r="T27" i="4"/>
  <c r="BP20" i="4"/>
  <c r="N28" i="4"/>
  <c r="BJ20" i="4"/>
  <c r="AX22" i="4"/>
  <c r="AF25" i="4"/>
  <c r="J25" i="3"/>
  <c r="N25" i="3"/>
  <c r="Q25" i="3"/>
  <c r="P25" i="3"/>
  <c r="S24" i="3"/>
  <c r="A26" i="3"/>
  <c r="AB25" i="3"/>
  <c r="Z25" i="3"/>
  <c r="W25" i="3"/>
  <c r="AA25" i="3"/>
  <c r="Y25" i="3"/>
  <c r="X25" i="3"/>
  <c r="V25" i="3"/>
  <c r="U25" i="3"/>
  <c r="T25" i="3"/>
  <c r="F26" i="3" l="1"/>
  <c r="G26" i="3"/>
  <c r="H26" i="3"/>
  <c r="I26" i="3"/>
  <c r="AF26" i="4"/>
  <c r="T28" i="4"/>
  <c r="AR24" i="4"/>
  <c r="R24" i="3"/>
  <c r="B31" i="4"/>
  <c r="AX23" i="4"/>
  <c r="BP21" i="4"/>
  <c r="H31" i="4"/>
  <c r="Z27" i="4"/>
  <c r="AL25" i="4"/>
  <c r="BD22" i="4"/>
  <c r="N29" i="4"/>
  <c r="BJ21" i="4"/>
  <c r="J26" i="3"/>
  <c r="N26" i="3"/>
  <c r="Q26" i="3"/>
  <c r="P26" i="3"/>
  <c r="S25" i="3"/>
  <c r="A27" i="3"/>
  <c r="AA26" i="3"/>
  <c r="X26" i="3"/>
  <c r="W26" i="3"/>
  <c r="V26" i="3"/>
  <c r="U26" i="3"/>
  <c r="T26" i="3"/>
  <c r="AB26" i="3"/>
  <c r="Z26" i="3"/>
  <c r="Y26" i="3"/>
  <c r="F27" i="3" l="1"/>
  <c r="I27" i="3"/>
  <c r="G27" i="3"/>
  <c r="H27" i="3"/>
  <c r="Z28" i="4"/>
  <c r="H32" i="4"/>
  <c r="AR25" i="4"/>
  <c r="BJ22" i="4"/>
  <c r="AL26" i="4"/>
  <c r="T29" i="4"/>
  <c r="AX24" i="4"/>
  <c r="R25" i="3"/>
  <c r="AF27" i="4"/>
  <c r="BD23" i="4"/>
  <c r="B32" i="4"/>
  <c r="BP22" i="4"/>
  <c r="N30" i="4"/>
  <c r="J27" i="3"/>
  <c r="N27" i="3"/>
  <c r="S26" i="3"/>
  <c r="Q27" i="3"/>
  <c r="P27" i="3"/>
  <c r="A28" i="3"/>
  <c r="V27" i="3"/>
  <c r="U27" i="3"/>
  <c r="AB27" i="3"/>
  <c r="AA27" i="3"/>
  <c r="Z27" i="3"/>
  <c r="Y27" i="3"/>
  <c r="W27" i="3"/>
  <c r="X27" i="3"/>
  <c r="T27" i="3"/>
  <c r="F28" i="3" l="1"/>
  <c r="H28" i="3"/>
  <c r="G28" i="3"/>
  <c r="I28" i="3"/>
  <c r="AL27" i="4"/>
  <c r="B33" i="4"/>
  <c r="N31" i="4"/>
  <c r="AR26" i="4"/>
  <c r="R26" i="3"/>
  <c r="BD24" i="4"/>
  <c r="H33" i="4"/>
  <c r="AX25" i="4"/>
  <c r="BJ23" i="4"/>
  <c r="BP23" i="4"/>
  <c r="AF28" i="4"/>
  <c r="T30" i="4"/>
  <c r="Z29" i="4"/>
  <c r="J28" i="3"/>
  <c r="N28" i="3"/>
  <c r="Q28" i="3"/>
  <c r="P28" i="3"/>
  <c r="S27" i="3"/>
  <c r="A29" i="3"/>
  <c r="Y28" i="3"/>
  <c r="Z28" i="3"/>
  <c r="V28" i="3"/>
  <c r="U28" i="3"/>
  <c r="T28" i="3"/>
  <c r="AB28" i="3"/>
  <c r="AA28" i="3"/>
  <c r="W28" i="3"/>
  <c r="X28" i="3"/>
  <c r="F29" i="3" l="1"/>
  <c r="I29" i="3"/>
  <c r="H29" i="3"/>
  <c r="G29" i="3"/>
  <c r="B34" i="4"/>
  <c r="Z30" i="4"/>
  <c r="BP24" i="4"/>
  <c r="AX26" i="4"/>
  <c r="T31" i="4"/>
  <c r="BJ24" i="4"/>
  <c r="H34" i="4"/>
  <c r="AR27" i="4"/>
  <c r="R27" i="3"/>
  <c r="AF29" i="4"/>
  <c r="AL28" i="4"/>
  <c r="N32" i="4"/>
  <c r="BD25" i="4"/>
  <c r="J29" i="3"/>
  <c r="N29" i="3"/>
  <c r="Q29" i="3"/>
  <c r="P29" i="3"/>
  <c r="S28" i="3"/>
  <c r="A30" i="3"/>
  <c r="AB29" i="3"/>
  <c r="Z29" i="3"/>
  <c r="AA29" i="3"/>
  <c r="Y29" i="3"/>
  <c r="X29" i="3"/>
  <c r="W29" i="3"/>
  <c r="V29" i="3"/>
  <c r="U29" i="3"/>
  <c r="T29" i="3"/>
  <c r="F30" i="3" l="1"/>
  <c r="H30" i="3"/>
  <c r="G30" i="3"/>
  <c r="I30" i="3"/>
  <c r="BP25" i="4"/>
  <c r="BJ25" i="4"/>
  <c r="R28" i="3"/>
  <c r="AF30" i="4"/>
  <c r="T32" i="4"/>
  <c r="H35" i="4"/>
  <c r="Z31" i="4"/>
  <c r="BD26" i="4"/>
  <c r="AR28" i="4"/>
  <c r="AL29" i="4"/>
  <c r="N33" i="4"/>
  <c r="AX27" i="4"/>
  <c r="B35" i="4"/>
  <c r="J30" i="3"/>
  <c r="N30" i="3"/>
  <c r="Q30" i="3"/>
  <c r="P30" i="3"/>
  <c r="S29" i="3"/>
  <c r="A31" i="3"/>
  <c r="U30" i="3"/>
  <c r="T30" i="3"/>
  <c r="AB30" i="3"/>
  <c r="Z30" i="3"/>
  <c r="Y30" i="3"/>
  <c r="X30" i="3"/>
  <c r="W30" i="3"/>
  <c r="V30" i="3"/>
  <c r="AA30" i="3"/>
  <c r="F31" i="3" l="1"/>
  <c r="H31" i="3"/>
  <c r="I31" i="3"/>
  <c r="G31" i="3"/>
  <c r="AR29" i="4"/>
  <c r="R29" i="3"/>
  <c r="BD27" i="4"/>
  <c r="BJ26" i="4"/>
  <c r="AX28" i="4"/>
  <c r="BP26" i="4"/>
  <c r="N34" i="4"/>
  <c r="H36" i="4"/>
  <c r="T33" i="4"/>
  <c r="AL30" i="4"/>
  <c r="Z32" i="4"/>
  <c r="AF31" i="4"/>
  <c r="J31" i="3"/>
  <c r="N31" i="3"/>
  <c r="Q31" i="3"/>
  <c r="P31" i="3"/>
  <c r="S30" i="3"/>
  <c r="A32" i="3"/>
  <c r="V31" i="3"/>
  <c r="Y31" i="3"/>
  <c r="U31" i="3"/>
  <c r="AA31" i="3"/>
  <c r="Z31" i="3"/>
  <c r="X31" i="3"/>
  <c r="W31" i="3"/>
  <c r="T31" i="3"/>
  <c r="AB31" i="3"/>
  <c r="F32" i="3" l="1"/>
  <c r="I32" i="3"/>
  <c r="H32" i="3"/>
  <c r="G32" i="3"/>
  <c r="BP27" i="4"/>
  <c r="BJ27" i="4"/>
  <c r="Z33" i="4"/>
  <c r="N35" i="4"/>
  <c r="AX29" i="4"/>
  <c r="BD28" i="4"/>
  <c r="AR30" i="4"/>
  <c r="AF32" i="4"/>
  <c r="T34" i="4"/>
  <c r="R30" i="3"/>
  <c r="AL31" i="4"/>
  <c r="J32" i="3"/>
  <c r="N32" i="3"/>
  <c r="Q32" i="3"/>
  <c r="P32" i="3"/>
  <c r="S31" i="3"/>
  <c r="A33" i="3"/>
  <c r="Y32" i="3"/>
  <c r="Z32" i="3"/>
  <c r="AB32" i="3"/>
  <c r="AA32" i="3"/>
  <c r="X32" i="3"/>
  <c r="W32" i="3"/>
  <c r="V32" i="3"/>
  <c r="U32" i="3"/>
  <c r="T32" i="3"/>
  <c r="F33" i="3" l="1"/>
  <c r="I33" i="3"/>
  <c r="H33" i="3"/>
  <c r="G33" i="3"/>
  <c r="AR31" i="4"/>
  <c r="T35" i="4"/>
  <c r="BD29" i="4"/>
  <c r="R31" i="3"/>
  <c r="BJ28" i="4"/>
  <c r="Z34" i="4"/>
  <c r="AL32" i="4"/>
  <c r="BP28" i="4"/>
  <c r="AF33" i="4"/>
  <c r="AX30" i="4"/>
  <c r="J33" i="3"/>
  <c r="N33" i="3"/>
  <c r="Q33" i="3"/>
  <c r="P33" i="3"/>
  <c r="S32" i="3"/>
  <c r="A34" i="3"/>
  <c r="AB33" i="3"/>
  <c r="T33" i="3"/>
  <c r="X33" i="3"/>
  <c r="W33" i="3"/>
  <c r="V33" i="3"/>
  <c r="U33" i="3"/>
  <c r="AA33" i="3"/>
  <c r="Y33" i="3"/>
  <c r="Z33" i="3"/>
  <c r="F34" i="3" l="1"/>
  <c r="I34" i="3"/>
  <c r="H34" i="3"/>
  <c r="G34" i="3"/>
  <c r="AX31" i="4"/>
  <c r="BP29" i="4"/>
  <c r="T36" i="4"/>
  <c r="AR32" i="4"/>
  <c r="BJ29" i="4"/>
  <c r="AL33" i="4"/>
  <c r="Z35" i="4"/>
  <c r="BD30" i="4"/>
  <c r="R32" i="3"/>
  <c r="J34" i="3"/>
  <c r="N34" i="3"/>
  <c r="Q34" i="3"/>
  <c r="P34" i="3"/>
  <c r="S33" i="3"/>
  <c r="A35" i="3"/>
  <c r="X34" i="3"/>
  <c r="U34" i="3"/>
  <c r="AB34" i="3"/>
  <c r="AA34" i="3"/>
  <c r="Z34" i="3"/>
  <c r="Y34" i="3"/>
  <c r="V34" i="3"/>
  <c r="W34" i="3"/>
  <c r="T34" i="3"/>
  <c r="F35" i="3" l="1"/>
  <c r="I35" i="3"/>
  <c r="H35" i="3"/>
  <c r="G35" i="3"/>
  <c r="BD31" i="4"/>
  <c r="BJ30" i="4"/>
  <c r="R33" i="3"/>
  <c r="Z36" i="4"/>
  <c r="AR33" i="4"/>
  <c r="BP30" i="4"/>
  <c r="AL34" i="4"/>
  <c r="AX32" i="4"/>
  <c r="J35" i="3"/>
  <c r="N35" i="3"/>
  <c r="Q35" i="3"/>
  <c r="P35" i="3"/>
  <c r="S34" i="3"/>
  <c r="A36" i="3"/>
  <c r="V35" i="3"/>
  <c r="AB35" i="3"/>
  <c r="Y35" i="3"/>
  <c r="U35" i="3"/>
  <c r="T35" i="3"/>
  <c r="AA35" i="3"/>
  <c r="Z35" i="3"/>
  <c r="W35" i="3"/>
  <c r="X35" i="3"/>
  <c r="F36" i="3" l="1"/>
  <c r="I36" i="3"/>
  <c r="H36" i="3"/>
  <c r="G36" i="3"/>
  <c r="AR34" i="4"/>
  <c r="BP31" i="4"/>
  <c r="AL35" i="4"/>
  <c r="BJ31" i="4"/>
  <c r="R34" i="3"/>
  <c r="AX33" i="4"/>
  <c r="BD32" i="4"/>
  <c r="J36" i="3"/>
  <c r="N36" i="3"/>
  <c r="Q36" i="3"/>
  <c r="P36" i="3"/>
  <c r="S35" i="3"/>
  <c r="A37" i="3"/>
  <c r="Y36" i="3"/>
  <c r="AB36" i="3"/>
  <c r="AA36" i="3"/>
  <c r="Z36" i="3"/>
  <c r="X36" i="3"/>
  <c r="W36" i="3"/>
  <c r="V36" i="3"/>
  <c r="U36" i="3"/>
  <c r="T36" i="3"/>
  <c r="F37" i="3" l="1"/>
  <c r="I37" i="3"/>
  <c r="G37" i="3"/>
  <c r="H37" i="3"/>
  <c r="AL36" i="4"/>
  <c r="BP32" i="4"/>
  <c r="BD33" i="4"/>
  <c r="R35" i="3"/>
  <c r="BJ32" i="4"/>
  <c r="AX34" i="4"/>
  <c r="AR35" i="4"/>
  <c r="J37" i="3"/>
  <c r="N37" i="3"/>
  <c r="Q37" i="3"/>
  <c r="P37" i="3"/>
  <c r="S36" i="3"/>
  <c r="A38" i="3"/>
  <c r="AB37" i="3"/>
  <c r="W37" i="3"/>
  <c r="T37" i="3"/>
  <c r="Z37" i="3"/>
  <c r="AA37" i="3"/>
  <c r="Y37" i="3"/>
  <c r="X37" i="3"/>
  <c r="V37" i="3"/>
  <c r="U37" i="3"/>
  <c r="F38" i="3" l="1"/>
  <c r="I38" i="3"/>
  <c r="G38" i="3"/>
  <c r="H38" i="3"/>
  <c r="BD34" i="4"/>
  <c r="BJ33" i="4"/>
  <c r="BP33" i="4"/>
  <c r="R36" i="3"/>
  <c r="AX35" i="4"/>
  <c r="J38" i="3"/>
  <c r="N38" i="3"/>
  <c r="Q38" i="3"/>
  <c r="P38" i="3"/>
  <c r="S37" i="3"/>
  <c r="A39" i="3"/>
  <c r="AA38" i="3"/>
  <c r="X38" i="3"/>
  <c r="Z38" i="3"/>
  <c r="Y38" i="3"/>
  <c r="W38" i="3"/>
  <c r="V38" i="3"/>
  <c r="U38" i="3"/>
  <c r="T38" i="3"/>
  <c r="AB38" i="3"/>
  <c r="F39" i="3" l="1"/>
  <c r="G39" i="3"/>
  <c r="I39" i="3"/>
  <c r="H39" i="3"/>
  <c r="BP34" i="4"/>
  <c r="BJ34" i="4"/>
  <c r="AX36" i="4"/>
  <c r="R37" i="3"/>
  <c r="BD35" i="4"/>
  <c r="J39" i="3"/>
  <c r="N39" i="3"/>
  <c r="Q39" i="3"/>
  <c r="P39" i="3"/>
  <c r="S38" i="3"/>
  <c r="A40" i="3"/>
  <c r="V39" i="3"/>
  <c r="AB39" i="3"/>
  <c r="AA39" i="3"/>
  <c r="Z39" i="3"/>
  <c r="Y39" i="3"/>
  <c r="X39" i="3"/>
  <c r="W39" i="3"/>
  <c r="U39" i="3"/>
  <c r="T39" i="3"/>
  <c r="F40" i="3" l="1"/>
  <c r="I40" i="3"/>
  <c r="G40" i="3"/>
  <c r="H40" i="3"/>
  <c r="R38" i="3"/>
  <c r="BJ35" i="4"/>
  <c r="BP35" i="4"/>
  <c r="J40" i="3"/>
  <c r="N40" i="3"/>
  <c r="Q40" i="3"/>
  <c r="P40" i="3"/>
  <c r="S39" i="3"/>
  <c r="A41" i="3"/>
  <c r="Y40" i="3"/>
  <c r="V40" i="3"/>
  <c r="X40" i="3"/>
  <c r="W40" i="3"/>
  <c r="U40" i="3"/>
  <c r="T40" i="3"/>
  <c r="Z40" i="3"/>
  <c r="AB40" i="3"/>
  <c r="AA40" i="3"/>
  <c r="F41" i="3" l="1"/>
  <c r="I41" i="3"/>
  <c r="H41" i="3"/>
  <c r="G41" i="3"/>
  <c r="BJ36" i="4"/>
  <c r="BP36" i="4"/>
  <c r="R39" i="3"/>
  <c r="J41" i="3"/>
  <c r="N41" i="3"/>
  <c r="Q41" i="3"/>
  <c r="P41" i="3"/>
  <c r="S40" i="3"/>
  <c r="A42" i="3"/>
  <c r="AB41" i="3"/>
  <c r="Z41" i="3"/>
  <c r="W41" i="3"/>
  <c r="AA41" i="3"/>
  <c r="Y41" i="3"/>
  <c r="X41" i="3"/>
  <c r="U41" i="3"/>
  <c r="V41" i="3"/>
  <c r="T41" i="3"/>
  <c r="F42" i="3" l="1"/>
  <c r="H42" i="3"/>
  <c r="G42" i="3"/>
  <c r="I42" i="3"/>
  <c r="R40" i="3"/>
  <c r="J42" i="3"/>
  <c r="N42" i="3"/>
  <c r="Q42" i="3"/>
  <c r="P42" i="3"/>
  <c r="S41" i="3"/>
  <c r="A43" i="3"/>
  <c r="AA42" i="3"/>
  <c r="V42" i="3"/>
  <c r="U42" i="3"/>
  <c r="T42" i="3"/>
  <c r="AB42" i="3"/>
  <c r="Z42" i="3"/>
  <c r="Y42" i="3"/>
  <c r="W42" i="3"/>
  <c r="X42" i="3"/>
  <c r="F43" i="3" l="1"/>
  <c r="I43" i="3"/>
  <c r="H43" i="3"/>
  <c r="G43" i="3"/>
  <c r="R41" i="3"/>
  <c r="J43" i="3"/>
  <c r="N43" i="3"/>
  <c r="Q43" i="3"/>
  <c r="P43" i="3"/>
  <c r="S42" i="3"/>
  <c r="A44" i="3"/>
  <c r="V43" i="3"/>
  <c r="U43" i="3"/>
  <c r="AB43" i="3"/>
  <c r="AA43" i="3"/>
  <c r="Z43" i="3"/>
  <c r="Y43" i="3"/>
  <c r="X43" i="3"/>
  <c r="W43" i="3"/>
  <c r="T43" i="3"/>
  <c r="F44" i="3" l="1"/>
  <c r="H44" i="3"/>
  <c r="G44" i="3"/>
  <c r="I44" i="3"/>
  <c r="R42" i="3"/>
  <c r="J44" i="3"/>
  <c r="N44" i="3"/>
  <c r="Q44" i="3"/>
  <c r="P44" i="3"/>
  <c r="S43" i="3"/>
  <c r="A45" i="3"/>
  <c r="Y44" i="3"/>
  <c r="Z44" i="3"/>
  <c r="V44" i="3"/>
  <c r="AA44" i="3"/>
  <c r="AB44" i="3"/>
  <c r="W44" i="3"/>
  <c r="U44" i="3"/>
  <c r="X44" i="3"/>
  <c r="T44" i="3"/>
  <c r="F45" i="3" l="1"/>
  <c r="I45" i="3"/>
  <c r="H45" i="3"/>
  <c r="G45" i="3"/>
  <c r="R43" i="3"/>
  <c r="J45" i="3"/>
  <c r="N45" i="3"/>
  <c r="Q45" i="3"/>
  <c r="P45" i="3"/>
  <c r="S44" i="3"/>
  <c r="A46" i="3"/>
  <c r="AB45" i="3"/>
  <c r="Z45" i="3"/>
  <c r="Y45" i="3"/>
  <c r="X45" i="3"/>
  <c r="W45" i="3"/>
  <c r="V45" i="3"/>
  <c r="U45" i="3"/>
  <c r="T45" i="3"/>
  <c r="AA45" i="3"/>
  <c r="F46" i="3" l="1"/>
  <c r="H46" i="3"/>
  <c r="G46" i="3"/>
  <c r="I46" i="3"/>
  <c r="R44" i="3"/>
  <c r="J46" i="3"/>
  <c r="N46" i="3"/>
  <c r="Q46" i="3"/>
  <c r="P46" i="3"/>
  <c r="S45" i="3"/>
  <c r="A47" i="3"/>
  <c r="U46" i="3"/>
  <c r="AB46" i="3"/>
  <c r="AA46" i="3"/>
  <c r="Z46" i="3"/>
  <c r="Y46" i="3"/>
  <c r="X46" i="3"/>
  <c r="W46" i="3"/>
  <c r="V46" i="3"/>
  <c r="T46" i="3"/>
  <c r="F47" i="3" l="1"/>
  <c r="I47" i="3"/>
  <c r="H47" i="3"/>
  <c r="G47" i="3"/>
  <c r="R45" i="3"/>
  <c r="J47" i="3"/>
  <c r="N47" i="3"/>
  <c r="Q47" i="3"/>
  <c r="P47" i="3"/>
  <c r="S46" i="3"/>
  <c r="A48" i="3"/>
  <c r="V47" i="3"/>
  <c r="Y47" i="3"/>
  <c r="U47" i="3"/>
  <c r="X47" i="3"/>
  <c r="W47" i="3"/>
  <c r="T47" i="3"/>
  <c r="AB47" i="3"/>
  <c r="AA47" i="3"/>
  <c r="Z47" i="3"/>
  <c r="F48" i="3" l="1"/>
  <c r="H48" i="3"/>
  <c r="G48" i="3"/>
  <c r="I48" i="3"/>
  <c r="R46" i="3"/>
  <c r="J48" i="3"/>
  <c r="N48" i="3"/>
  <c r="S47" i="3"/>
  <c r="Q48" i="3"/>
  <c r="P48" i="3"/>
  <c r="A49" i="3"/>
  <c r="Y48" i="3"/>
  <c r="Z48" i="3"/>
  <c r="W48" i="3"/>
  <c r="AB48" i="3"/>
  <c r="AA48" i="3"/>
  <c r="X48" i="3"/>
  <c r="U48" i="3"/>
  <c r="V48" i="3"/>
  <c r="T48" i="3"/>
  <c r="F49" i="3" l="1"/>
  <c r="I49" i="3"/>
  <c r="H49" i="3"/>
  <c r="G49" i="3"/>
  <c r="R47" i="3"/>
  <c r="J49" i="3"/>
  <c r="N49" i="3"/>
  <c r="S48" i="3"/>
  <c r="Q49" i="3"/>
  <c r="P49" i="3"/>
  <c r="A50" i="3"/>
  <c r="AB49" i="3"/>
  <c r="T49" i="3"/>
  <c r="V49" i="3"/>
  <c r="U49" i="3"/>
  <c r="AA49" i="3"/>
  <c r="Z49" i="3"/>
  <c r="Y49" i="3"/>
  <c r="W49" i="3"/>
  <c r="X49" i="3"/>
  <c r="D49" i="3" l="1"/>
  <c r="C49" i="3"/>
  <c r="E49" i="3"/>
  <c r="F50" i="3"/>
  <c r="H50" i="3"/>
  <c r="G50" i="3"/>
  <c r="I50" i="3"/>
  <c r="R48" i="3"/>
  <c r="J50" i="3"/>
  <c r="N50" i="3"/>
  <c r="Q50" i="3"/>
  <c r="P50" i="3"/>
  <c r="S49" i="3"/>
  <c r="I23" i="4" s="1"/>
  <c r="A51" i="3"/>
  <c r="X50" i="3"/>
  <c r="U50" i="3"/>
  <c r="AB50" i="3"/>
  <c r="AA50" i="3"/>
  <c r="Z50" i="3"/>
  <c r="Y50" i="3"/>
  <c r="W50" i="3"/>
  <c r="V50" i="3"/>
  <c r="T50" i="3"/>
  <c r="E50" i="3" l="1"/>
  <c r="K24" i="4" s="1"/>
  <c r="C50" i="3"/>
  <c r="I24" i="4" s="1"/>
  <c r="D50" i="3"/>
  <c r="J24" i="4" s="1"/>
  <c r="J23" i="4"/>
  <c r="K23" i="4"/>
  <c r="F51" i="3"/>
  <c r="G51" i="3"/>
  <c r="I51" i="3"/>
  <c r="H51" i="3"/>
  <c r="R49" i="3"/>
  <c r="J51" i="3"/>
  <c r="N51" i="3"/>
  <c r="Q51" i="3"/>
  <c r="P51" i="3"/>
  <c r="S50" i="3"/>
  <c r="A52" i="3"/>
  <c r="V51" i="3"/>
  <c r="AB51" i="3"/>
  <c r="Y51" i="3"/>
  <c r="Z51" i="3"/>
  <c r="AA51" i="3"/>
  <c r="X51" i="3"/>
  <c r="W51" i="3"/>
  <c r="U51" i="3"/>
  <c r="T51" i="3"/>
  <c r="C51" i="3" l="1"/>
  <c r="I25" i="4" s="1"/>
  <c r="E51" i="3"/>
  <c r="K25" i="4" s="1"/>
  <c r="D51" i="3"/>
  <c r="J25" i="4" s="1"/>
  <c r="F52" i="3"/>
  <c r="H52" i="3"/>
  <c r="G52" i="3"/>
  <c r="I52" i="3"/>
  <c r="R50" i="3"/>
  <c r="J52" i="3"/>
  <c r="N52" i="3"/>
  <c r="Q52" i="3"/>
  <c r="P52" i="3"/>
  <c r="S51" i="3"/>
  <c r="A53" i="3"/>
  <c r="Y52" i="3"/>
  <c r="Z52" i="3"/>
  <c r="T52" i="3"/>
  <c r="X52" i="3"/>
  <c r="W52" i="3"/>
  <c r="V52" i="3"/>
  <c r="U52" i="3"/>
  <c r="AA52" i="3"/>
  <c r="AB52" i="3"/>
  <c r="E52" i="3" l="1"/>
  <c r="D52" i="3"/>
  <c r="C52" i="3"/>
  <c r="F53" i="3"/>
  <c r="I53" i="3"/>
  <c r="G53" i="3"/>
  <c r="H53" i="3"/>
  <c r="R51" i="3"/>
  <c r="J53" i="3"/>
  <c r="N53" i="3"/>
  <c r="S52" i="3"/>
  <c r="Q53" i="3"/>
  <c r="P53" i="3"/>
  <c r="A54" i="3"/>
  <c r="AB53" i="3"/>
  <c r="W53" i="3"/>
  <c r="T53" i="3"/>
  <c r="AA53" i="3"/>
  <c r="Z53" i="3"/>
  <c r="Y53" i="3"/>
  <c r="X53" i="3"/>
  <c r="V53" i="3"/>
  <c r="U53" i="3"/>
  <c r="J26" i="4" l="1"/>
  <c r="C53" i="3"/>
  <c r="E53" i="3"/>
  <c r="K27" i="4" s="1"/>
  <c r="D53" i="3"/>
  <c r="J27" i="4" s="1"/>
  <c r="K26" i="4"/>
  <c r="I26" i="4"/>
  <c r="F54" i="3"/>
  <c r="I54" i="3"/>
  <c r="H54" i="3"/>
  <c r="G54" i="3"/>
  <c r="R52" i="3"/>
  <c r="J54" i="3"/>
  <c r="N54" i="3"/>
  <c r="Q54" i="3"/>
  <c r="P54" i="3"/>
  <c r="S53" i="3"/>
  <c r="A55" i="3"/>
  <c r="AA54" i="3"/>
  <c r="X54" i="3"/>
  <c r="W54" i="3"/>
  <c r="V54" i="3"/>
  <c r="U54" i="3"/>
  <c r="T54" i="3"/>
  <c r="AB54" i="3"/>
  <c r="Z54" i="3"/>
  <c r="Y54" i="3"/>
  <c r="I27" i="4" l="1"/>
  <c r="E54" i="3"/>
  <c r="D54" i="3"/>
  <c r="J28" i="4" s="1"/>
  <c r="C54" i="3"/>
  <c r="I28" i="4" s="1"/>
  <c r="F55" i="3"/>
  <c r="H55" i="3"/>
  <c r="G55" i="3"/>
  <c r="I55" i="3"/>
  <c r="R53" i="3"/>
  <c r="J55" i="3"/>
  <c r="N55" i="3"/>
  <c r="Q55" i="3"/>
  <c r="P55" i="3"/>
  <c r="S54" i="3"/>
  <c r="K28" i="4" s="1"/>
  <c r="A56" i="3"/>
  <c r="V55" i="3"/>
  <c r="AB55" i="3"/>
  <c r="AA55" i="3"/>
  <c r="Z55" i="3"/>
  <c r="Y55" i="3"/>
  <c r="X55" i="3"/>
  <c r="U55" i="3"/>
  <c r="W55" i="3"/>
  <c r="T55" i="3"/>
  <c r="C55" i="3" l="1"/>
  <c r="E55" i="3"/>
  <c r="D55" i="3"/>
  <c r="F56" i="3"/>
  <c r="H56" i="3"/>
  <c r="G56" i="3"/>
  <c r="I56" i="3"/>
  <c r="R54" i="3"/>
  <c r="J56" i="3"/>
  <c r="N56" i="3"/>
  <c r="Q56" i="3"/>
  <c r="P56" i="3"/>
  <c r="S55" i="3"/>
  <c r="A57" i="3"/>
  <c r="Y56" i="3"/>
  <c r="V56" i="3"/>
  <c r="U56" i="3"/>
  <c r="T56" i="3"/>
  <c r="AB56" i="3"/>
  <c r="AA56" i="3"/>
  <c r="Z56" i="3"/>
  <c r="W56" i="3"/>
  <c r="X56" i="3"/>
  <c r="K29" i="4" l="1"/>
  <c r="E56" i="3"/>
  <c r="D56" i="3"/>
  <c r="C56" i="3"/>
  <c r="J29" i="4"/>
  <c r="I29" i="4"/>
  <c r="F57" i="3"/>
  <c r="I57" i="3"/>
  <c r="H57" i="3"/>
  <c r="G57" i="3"/>
  <c r="R55" i="3"/>
  <c r="J57" i="3"/>
  <c r="N57" i="3"/>
  <c r="Q57" i="3"/>
  <c r="P57" i="3"/>
  <c r="S56" i="3"/>
  <c r="A58" i="3"/>
  <c r="AB57" i="3"/>
  <c r="Z57" i="3"/>
  <c r="W57" i="3"/>
  <c r="AA57" i="3"/>
  <c r="Y57" i="3"/>
  <c r="X57" i="3"/>
  <c r="V57" i="3"/>
  <c r="U57" i="3"/>
  <c r="T57" i="3"/>
  <c r="K30" i="4" l="1"/>
  <c r="C57" i="3"/>
  <c r="E57" i="3"/>
  <c r="D57" i="3"/>
  <c r="I30" i="4"/>
  <c r="J30" i="4"/>
  <c r="F58" i="3"/>
  <c r="I58" i="3"/>
  <c r="H58" i="3"/>
  <c r="G58" i="3"/>
  <c r="R56" i="3"/>
  <c r="J58" i="3"/>
  <c r="N58" i="3"/>
  <c r="Q58" i="3"/>
  <c r="P58" i="3"/>
  <c r="S57" i="3"/>
  <c r="A59" i="3"/>
  <c r="AA58" i="3"/>
  <c r="T58" i="3"/>
  <c r="AB58" i="3"/>
  <c r="Y58" i="3"/>
  <c r="Z58" i="3"/>
  <c r="U58" i="3"/>
  <c r="X58" i="3"/>
  <c r="W58" i="3"/>
  <c r="V58" i="3"/>
  <c r="I31" i="4" l="1"/>
  <c r="E58" i="3"/>
  <c r="D58" i="3"/>
  <c r="C58" i="3"/>
  <c r="J31" i="4"/>
  <c r="K31" i="4"/>
  <c r="F59" i="3"/>
  <c r="G59" i="3"/>
  <c r="I59" i="3"/>
  <c r="H59" i="3"/>
  <c r="R57" i="3"/>
  <c r="J59" i="3"/>
  <c r="N59" i="3"/>
  <c r="Q59" i="3"/>
  <c r="P59" i="3"/>
  <c r="S58" i="3"/>
  <c r="A60" i="3"/>
  <c r="V59" i="3"/>
  <c r="U59" i="3"/>
  <c r="Z59" i="3"/>
  <c r="Y59" i="3"/>
  <c r="X59" i="3"/>
  <c r="W59" i="3"/>
  <c r="T59" i="3"/>
  <c r="AA59" i="3"/>
  <c r="AB59" i="3"/>
  <c r="K32" i="4" l="1"/>
  <c r="C59" i="3"/>
  <c r="E59" i="3"/>
  <c r="D59" i="3"/>
  <c r="I32" i="4"/>
  <c r="J32" i="4"/>
  <c r="F60" i="3"/>
  <c r="H60" i="3"/>
  <c r="G60" i="3"/>
  <c r="I60" i="3"/>
  <c r="R58" i="3"/>
  <c r="J60" i="3"/>
  <c r="N60" i="3"/>
  <c r="Q60" i="3"/>
  <c r="P60" i="3"/>
  <c r="S59" i="3"/>
  <c r="A61" i="3"/>
  <c r="Y60" i="3"/>
  <c r="Z60" i="3"/>
  <c r="V60" i="3"/>
  <c r="AB60" i="3"/>
  <c r="AA60" i="3"/>
  <c r="X60" i="3"/>
  <c r="W60" i="3"/>
  <c r="U60" i="3"/>
  <c r="T60" i="3"/>
  <c r="K33" i="4" l="1"/>
  <c r="E60" i="3"/>
  <c r="K34" i="4" s="1"/>
  <c r="D60" i="3"/>
  <c r="J34" i="4" s="1"/>
  <c r="C60" i="3"/>
  <c r="I33" i="4"/>
  <c r="J33" i="4"/>
  <c r="F61" i="3"/>
  <c r="I61" i="3"/>
  <c r="H61" i="3"/>
  <c r="G61" i="3"/>
  <c r="R59" i="3"/>
  <c r="J61" i="3"/>
  <c r="N61" i="3"/>
  <c r="S60" i="3"/>
  <c r="Q61" i="3"/>
  <c r="P61" i="3"/>
  <c r="A62" i="3"/>
  <c r="AB61" i="3"/>
  <c r="Z61" i="3"/>
  <c r="W61" i="3"/>
  <c r="V61" i="3"/>
  <c r="U61" i="3"/>
  <c r="T61" i="3"/>
  <c r="Y61" i="3"/>
  <c r="X61" i="3"/>
  <c r="AA61" i="3"/>
  <c r="I34" i="4" l="1"/>
  <c r="C61" i="3"/>
  <c r="E61" i="3"/>
  <c r="D61" i="3"/>
  <c r="F62" i="3"/>
  <c r="I62" i="3"/>
  <c r="H62" i="3"/>
  <c r="G62" i="3"/>
  <c r="R60" i="3"/>
  <c r="J62" i="3"/>
  <c r="N62" i="3"/>
  <c r="S61" i="3"/>
  <c r="Q62" i="3"/>
  <c r="P62" i="3"/>
  <c r="A63" i="3"/>
  <c r="U62" i="3"/>
  <c r="AB62" i="3"/>
  <c r="AA62" i="3"/>
  <c r="Z62" i="3"/>
  <c r="Y62" i="3"/>
  <c r="X62" i="3"/>
  <c r="V62" i="3"/>
  <c r="W62" i="3"/>
  <c r="T62" i="3"/>
  <c r="I35" i="4" l="1"/>
  <c r="E62" i="3"/>
  <c r="K36" i="4" s="1"/>
  <c r="D62" i="3"/>
  <c r="C62" i="3"/>
  <c r="K35" i="4"/>
  <c r="J35" i="4"/>
  <c r="F63" i="3"/>
  <c r="H63" i="3"/>
  <c r="G63" i="3"/>
  <c r="I63" i="3"/>
  <c r="R61" i="3"/>
  <c r="J63" i="3"/>
  <c r="N63" i="3"/>
  <c r="Q63" i="3"/>
  <c r="P63" i="3"/>
  <c r="S62" i="3"/>
  <c r="A64" i="3"/>
  <c r="V63" i="3"/>
  <c r="Y63" i="3"/>
  <c r="U63" i="3"/>
  <c r="T63" i="3"/>
  <c r="AB63" i="3"/>
  <c r="AA63" i="3"/>
  <c r="Z63" i="3"/>
  <c r="W63" i="3"/>
  <c r="X63" i="3"/>
  <c r="J36" i="4" l="1"/>
  <c r="C63" i="3"/>
  <c r="E63" i="3"/>
  <c r="D63" i="3"/>
  <c r="I36" i="4"/>
  <c r="F64" i="3"/>
  <c r="H64" i="3"/>
  <c r="G64" i="3"/>
  <c r="I64" i="3"/>
  <c r="R62" i="3"/>
  <c r="J64" i="3"/>
  <c r="N64" i="3"/>
  <c r="Q64" i="3"/>
  <c r="P64" i="3"/>
  <c r="S63" i="3"/>
  <c r="A65" i="3"/>
  <c r="Y64" i="3"/>
  <c r="Z64" i="3"/>
  <c r="AB64" i="3"/>
  <c r="AA64" i="3"/>
  <c r="X64" i="3"/>
  <c r="W64" i="3"/>
  <c r="V64" i="3"/>
  <c r="U64" i="3"/>
  <c r="T64" i="3"/>
  <c r="P6" i="4" l="1"/>
  <c r="O6" i="4"/>
  <c r="Q6" i="4"/>
  <c r="F65" i="3"/>
  <c r="I65" i="3"/>
  <c r="H65" i="3"/>
  <c r="G65" i="3"/>
  <c r="R63" i="3"/>
  <c r="J65" i="3"/>
  <c r="N65" i="3"/>
  <c r="Q65" i="3"/>
  <c r="P65" i="3"/>
  <c r="S64" i="3"/>
  <c r="A66" i="3"/>
  <c r="AB65" i="3"/>
  <c r="T65" i="3"/>
  <c r="AA65" i="3"/>
  <c r="Y65" i="3"/>
  <c r="V65" i="3"/>
  <c r="U65" i="3"/>
  <c r="X65" i="3"/>
  <c r="Z65" i="3"/>
  <c r="W65" i="3"/>
  <c r="F66" i="3" l="1"/>
  <c r="I66" i="3"/>
  <c r="H66" i="3"/>
  <c r="G66" i="3"/>
  <c r="R64" i="3"/>
  <c r="J66" i="3"/>
  <c r="N66" i="3"/>
  <c r="Q66" i="3"/>
  <c r="P66" i="3"/>
  <c r="S65" i="3"/>
  <c r="A67" i="3"/>
  <c r="X66" i="3"/>
  <c r="U66" i="3"/>
  <c r="Z66" i="3"/>
  <c r="Y66" i="3"/>
  <c r="W66" i="3"/>
  <c r="V66" i="3"/>
  <c r="T66" i="3"/>
  <c r="AA66" i="3"/>
  <c r="AB66" i="3"/>
  <c r="F67" i="3" l="1"/>
  <c r="I67" i="3"/>
  <c r="G67" i="3"/>
  <c r="H67" i="3"/>
  <c r="R65" i="3"/>
  <c r="J67" i="3"/>
  <c r="N67" i="3"/>
  <c r="Q67" i="3"/>
  <c r="P67" i="3"/>
  <c r="S66" i="3"/>
  <c r="A68" i="3"/>
  <c r="V67" i="3"/>
  <c r="AB67" i="3"/>
  <c r="Y67" i="3"/>
  <c r="AA67" i="3"/>
  <c r="Z67" i="3"/>
  <c r="X67" i="3"/>
  <c r="W67" i="3"/>
  <c r="U67" i="3"/>
  <c r="T67" i="3"/>
  <c r="F68" i="3" l="1"/>
  <c r="H68" i="3"/>
  <c r="G68" i="3"/>
  <c r="I68" i="3"/>
  <c r="R66" i="3"/>
  <c r="J68" i="3"/>
  <c r="N68" i="3"/>
  <c r="Q68" i="3"/>
  <c r="P68" i="3"/>
  <c r="S67" i="3"/>
  <c r="A69" i="3"/>
  <c r="Y68" i="3"/>
  <c r="W68" i="3"/>
  <c r="V68" i="3"/>
  <c r="U68" i="3"/>
  <c r="T68" i="3"/>
  <c r="AB68" i="3"/>
  <c r="AA68" i="3"/>
  <c r="Z68" i="3"/>
  <c r="X68" i="3"/>
  <c r="F69" i="3" l="1"/>
  <c r="I69" i="3"/>
  <c r="G69" i="3"/>
  <c r="H69" i="3"/>
  <c r="R67" i="3"/>
  <c r="J69" i="3"/>
  <c r="N69" i="3"/>
  <c r="Q69" i="3"/>
  <c r="P69" i="3"/>
  <c r="S68" i="3"/>
  <c r="A70" i="3"/>
  <c r="AB69" i="3"/>
  <c r="W69" i="3"/>
  <c r="T69" i="3"/>
  <c r="AA69" i="3"/>
  <c r="Z69" i="3"/>
  <c r="Y69" i="3"/>
  <c r="X69" i="3"/>
  <c r="U69" i="3"/>
  <c r="V69" i="3"/>
  <c r="F70" i="3" l="1"/>
  <c r="I70" i="3"/>
  <c r="H70" i="3"/>
  <c r="G70" i="3"/>
  <c r="R68" i="3"/>
  <c r="J70" i="3"/>
  <c r="N70" i="3"/>
  <c r="Q70" i="3"/>
  <c r="P70" i="3"/>
  <c r="S69" i="3"/>
  <c r="A71" i="3"/>
  <c r="AA70" i="3"/>
  <c r="X70" i="3"/>
  <c r="U70" i="3"/>
  <c r="T70" i="3"/>
  <c r="AB70" i="3"/>
  <c r="Z70" i="3"/>
  <c r="Y70" i="3"/>
  <c r="V70" i="3"/>
  <c r="W70" i="3"/>
  <c r="F71" i="3" l="1"/>
  <c r="H71" i="3"/>
  <c r="G71" i="3"/>
  <c r="I71" i="3"/>
  <c r="R69" i="3"/>
  <c r="J71" i="3"/>
  <c r="N71" i="3"/>
  <c r="Q71" i="3"/>
  <c r="P71" i="3"/>
  <c r="S70" i="3"/>
  <c r="A72" i="3"/>
  <c r="V71" i="3"/>
  <c r="AB71" i="3"/>
  <c r="AA71" i="3"/>
  <c r="Z71" i="3"/>
  <c r="Y71" i="3"/>
  <c r="X71" i="3"/>
  <c r="W71" i="3"/>
  <c r="U71" i="3"/>
  <c r="T71" i="3"/>
  <c r="F72" i="3" l="1"/>
  <c r="H72" i="3"/>
  <c r="G72" i="3"/>
  <c r="I72" i="3"/>
  <c r="R70" i="3"/>
  <c r="J72" i="3"/>
  <c r="N72" i="3"/>
  <c r="S71" i="3"/>
  <c r="Q72" i="3"/>
  <c r="P72" i="3"/>
  <c r="A73" i="3"/>
  <c r="Y72" i="3"/>
  <c r="V72" i="3"/>
  <c r="AB72" i="3"/>
  <c r="Z72" i="3"/>
  <c r="X72" i="3"/>
  <c r="W72" i="3"/>
  <c r="U72" i="3"/>
  <c r="T72" i="3"/>
  <c r="AA72" i="3"/>
  <c r="F73" i="3" l="1"/>
  <c r="I73" i="3"/>
  <c r="H73" i="3"/>
  <c r="G73" i="3"/>
  <c r="R71" i="3"/>
  <c r="J73" i="3"/>
  <c r="N73" i="3"/>
  <c r="Q73" i="3"/>
  <c r="P73" i="3"/>
  <c r="S72" i="3"/>
  <c r="A74" i="3"/>
  <c r="AB73" i="3"/>
  <c r="Z73" i="3"/>
  <c r="W73" i="3"/>
  <c r="Y73" i="3"/>
  <c r="X73" i="3"/>
  <c r="V73" i="3"/>
  <c r="U73" i="3"/>
  <c r="T73" i="3"/>
  <c r="AA73" i="3"/>
  <c r="F74" i="3" l="1"/>
  <c r="I74" i="3"/>
  <c r="H74" i="3"/>
  <c r="G74" i="3"/>
  <c r="R72" i="3"/>
  <c r="J74" i="3"/>
  <c r="N74" i="3"/>
  <c r="Q74" i="3"/>
  <c r="P74" i="3"/>
  <c r="S73" i="3"/>
  <c r="A75" i="3"/>
  <c r="AA74" i="3"/>
  <c r="AB74" i="3"/>
  <c r="Z74" i="3"/>
  <c r="Y74" i="3"/>
  <c r="X74" i="3"/>
  <c r="W74" i="3"/>
  <c r="V74" i="3"/>
  <c r="U74" i="3"/>
  <c r="T74" i="3"/>
  <c r="F75" i="3" l="1"/>
  <c r="I75" i="3"/>
  <c r="G75" i="3"/>
  <c r="H75" i="3"/>
  <c r="R73" i="3"/>
  <c r="J75" i="3"/>
  <c r="N75" i="3"/>
  <c r="Q75" i="3"/>
  <c r="P75" i="3"/>
  <c r="S74" i="3"/>
  <c r="A76" i="3"/>
  <c r="V75" i="3"/>
  <c r="U75" i="3"/>
  <c r="X75" i="3"/>
  <c r="W75" i="3"/>
  <c r="T75" i="3"/>
  <c r="AB75" i="3"/>
  <c r="AA75" i="3"/>
  <c r="Z75" i="3"/>
  <c r="Y75" i="3"/>
  <c r="F76" i="3" l="1"/>
  <c r="H76" i="3"/>
  <c r="G76" i="3"/>
  <c r="I76" i="3"/>
  <c r="R74" i="3"/>
  <c r="J76" i="3"/>
  <c r="N76" i="3"/>
  <c r="Q76" i="3"/>
  <c r="P76" i="3"/>
  <c r="S75" i="3"/>
  <c r="A77" i="3"/>
  <c r="Y76" i="3"/>
  <c r="Z76" i="3"/>
  <c r="V76" i="3"/>
  <c r="AB76" i="3"/>
  <c r="AA76" i="3"/>
  <c r="X76" i="3"/>
  <c r="W76" i="3"/>
  <c r="T76" i="3"/>
  <c r="U76" i="3"/>
  <c r="F77" i="3" l="1"/>
  <c r="I77" i="3"/>
  <c r="H77" i="3"/>
  <c r="G77" i="3"/>
  <c r="R75" i="3"/>
  <c r="J77" i="3"/>
  <c r="N77" i="3"/>
  <c r="Q77" i="3"/>
  <c r="P77" i="3"/>
  <c r="S76" i="3"/>
  <c r="A78" i="3"/>
  <c r="AB77" i="3"/>
  <c r="Z77" i="3"/>
  <c r="U77" i="3"/>
  <c r="T77" i="3"/>
  <c r="AA77" i="3"/>
  <c r="Y77" i="3"/>
  <c r="X77" i="3"/>
  <c r="V77" i="3"/>
  <c r="W77" i="3"/>
  <c r="F78" i="3" l="1"/>
  <c r="I78" i="3"/>
  <c r="H78" i="3"/>
  <c r="G78" i="3"/>
  <c r="R76" i="3"/>
  <c r="J78" i="3"/>
  <c r="N78" i="3"/>
  <c r="Q78" i="3"/>
  <c r="P78" i="3"/>
  <c r="S77" i="3"/>
  <c r="A79" i="3"/>
  <c r="U78" i="3"/>
  <c r="AA78" i="3"/>
  <c r="Z78" i="3"/>
  <c r="Y78" i="3"/>
  <c r="X78" i="3"/>
  <c r="W78" i="3"/>
  <c r="V78" i="3"/>
  <c r="T78" i="3"/>
  <c r="AB78" i="3"/>
  <c r="F79" i="3" l="1"/>
  <c r="H79" i="3"/>
  <c r="G79" i="3"/>
  <c r="I79" i="3"/>
  <c r="R77" i="3"/>
  <c r="J79" i="3"/>
  <c r="N79" i="3"/>
  <c r="Q79" i="3"/>
  <c r="P79" i="3"/>
  <c r="S78" i="3"/>
  <c r="A80" i="3"/>
  <c r="V79" i="3"/>
  <c r="Y79" i="3"/>
  <c r="U79" i="3"/>
  <c r="AB79" i="3"/>
  <c r="Z79" i="3"/>
  <c r="X79" i="3"/>
  <c r="AA79" i="3"/>
  <c r="W79" i="3"/>
  <c r="T79" i="3"/>
  <c r="F80" i="3" l="1"/>
  <c r="H80" i="3"/>
  <c r="G80" i="3"/>
  <c r="I80" i="3"/>
  <c r="R78" i="3"/>
  <c r="J80" i="3"/>
  <c r="N80" i="3"/>
  <c r="Q80" i="3"/>
  <c r="P80" i="3"/>
  <c r="S79" i="3"/>
  <c r="A81" i="3"/>
  <c r="Y80" i="3"/>
  <c r="Z80" i="3"/>
  <c r="X80" i="3"/>
  <c r="W80" i="3"/>
  <c r="V80" i="3"/>
  <c r="U80" i="3"/>
  <c r="T80" i="3"/>
  <c r="AA80" i="3"/>
  <c r="AB80" i="3"/>
  <c r="F81" i="3" l="1"/>
  <c r="I81" i="3"/>
  <c r="G81" i="3"/>
  <c r="H81" i="3"/>
  <c r="R79" i="3"/>
  <c r="J81" i="3"/>
  <c r="N81" i="3"/>
  <c r="Q81" i="3"/>
  <c r="P81" i="3"/>
  <c r="S80" i="3"/>
  <c r="A82" i="3"/>
  <c r="AB81" i="3"/>
  <c r="T81" i="3"/>
  <c r="AA81" i="3"/>
  <c r="Z81" i="3"/>
  <c r="Y81" i="3"/>
  <c r="X81" i="3"/>
  <c r="W81" i="3"/>
  <c r="V81" i="3"/>
  <c r="U81" i="3"/>
  <c r="F82" i="3" l="1"/>
  <c r="I82" i="3"/>
  <c r="H82" i="3"/>
  <c r="G82" i="3"/>
  <c r="R80" i="3"/>
  <c r="J82" i="3"/>
  <c r="N82" i="3"/>
  <c r="Q82" i="3"/>
  <c r="P82" i="3"/>
  <c r="S81" i="3"/>
  <c r="A83" i="3"/>
  <c r="X82" i="3"/>
  <c r="U82" i="3"/>
  <c r="W82" i="3"/>
  <c r="V82" i="3"/>
  <c r="T82" i="3"/>
  <c r="AB82" i="3"/>
  <c r="Z82" i="3"/>
  <c r="Y82" i="3"/>
  <c r="AA82" i="3"/>
  <c r="F83" i="3" l="1"/>
  <c r="I83" i="3"/>
  <c r="G83" i="3"/>
  <c r="H83" i="3"/>
  <c r="R81" i="3"/>
  <c r="J83" i="3"/>
  <c r="N83" i="3"/>
  <c r="Q83" i="3"/>
  <c r="P83" i="3"/>
  <c r="S82" i="3"/>
  <c r="A84" i="3"/>
  <c r="V83" i="3"/>
  <c r="AB83" i="3"/>
  <c r="Y83" i="3"/>
  <c r="AA83" i="3"/>
  <c r="Z83" i="3"/>
  <c r="X83" i="3"/>
  <c r="W83" i="3"/>
  <c r="T83" i="3"/>
  <c r="U83" i="3"/>
  <c r="F84" i="3" l="1"/>
  <c r="H84" i="3"/>
  <c r="G84" i="3"/>
  <c r="I84" i="3"/>
  <c r="R82" i="3"/>
  <c r="J84" i="3"/>
  <c r="N84" i="3"/>
  <c r="Q84" i="3"/>
  <c r="P84" i="3"/>
  <c r="S83" i="3"/>
  <c r="A85" i="3"/>
  <c r="Y84" i="3"/>
  <c r="U84" i="3"/>
  <c r="T84" i="3"/>
  <c r="AB84" i="3"/>
  <c r="AA84" i="3"/>
  <c r="Z84" i="3"/>
  <c r="X84" i="3"/>
  <c r="V84" i="3"/>
  <c r="W84" i="3"/>
  <c r="F85" i="3" l="1"/>
  <c r="I85" i="3"/>
  <c r="G85" i="3"/>
  <c r="H85" i="3"/>
  <c r="R83" i="3"/>
  <c r="J85" i="3"/>
  <c r="N85" i="3"/>
  <c r="Q85" i="3"/>
  <c r="P85" i="3"/>
  <c r="S84" i="3"/>
  <c r="A86" i="3"/>
  <c r="AB85" i="3"/>
  <c r="W85" i="3"/>
  <c r="T85" i="3"/>
  <c r="AA85" i="3"/>
  <c r="Z85" i="3"/>
  <c r="Y85" i="3"/>
  <c r="X85" i="3"/>
  <c r="V85" i="3"/>
  <c r="U85" i="3"/>
  <c r="F86" i="3" l="1"/>
  <c r="I86" i="3"/>
  <c r="H86" i="3"/>
  <c r="G86" i="3"/>
  <c r="R84" i="3"/>
  <c r="J86" i="3"/>
  <c r="N86" i="3"/>
  <c r="Q86" i="3"/>
  <c r="P86" i="3"/>
  <c r="S85" i="3"/>
  <c r="A87" i="3"/>
  <c r="AA86" i="3"/>
  <c r="X86" i="3"/>
  <c r="AB86" i="3"/>
  <c r="Y86" i="3"/>
  <c r="W86" i="3"/>
  <c r="Z86" i="3"/>
  <c r="V86" i="3"/>
  <c r="U86" i="3"/>
  <c r="T86" i="3"/>
  <c r="F87" i="3" l="1"/>
  <c r="H87" i="3"/>
  <c r="G87" i="3"/>
  <c r="I87" i="3"/>
  <c r="R85" i="3"/>
  <c r="J87" i="3"/>
  <c r="N87" i="3"/>
  <c r="Q87" i="3"/>
  <c r="P87" i="3"/>
  <c r="S86" i="3"/>
  <c r="A88" i="3"/>
  <c r="V87" i="3"/>
  <c r="AB87" i="3"/>
  <c r="Y87" i="3"/>
  <c r="X87" i="3"/>
  <c r="W87" i="3"/>
  <c r="U87" i="3"/>
  <c r="T87" i="3"/>
  <c r="Z87" i="3"/>
  <c r="AA87" i="3"/>
  <c r="F88" i="3" l="1"/>
  <c r="H88" i="3"/>
  <c r="G88" i="3"/>
  <c r="I88" i="3"/>
  <c r="R86" i="3"/>
  <c r="J88" i="3"/>
  <c r="N88" i="3"/>
  <c r="S87" i="3"/>
  <c r="Q88" i="3"/>
  <c r="P88" i="3"/>
  <c r="A89" i="3"/>
  <c r="Y88" i="3"/>
  <c r="V88" i="3"/>
  <c r="AB88" i="3"/>
  <c r="AA88" i="3"/>
  <c r="Z88" i="3"/>
  <c r="X88" i="3"/>
  <c r="W88" i="3"/>
  <c r="U88" i="3"/>
  <c r="T88" i="3"/>
  <c r="F89" i="3" l="1"/>
  <c r="I89" i="3"/>
  <c r="G89" i="3"/>
  <c r="H89" i="3"/>
  <c r="R87" i="3"/>
  <c r="J89" i="3"/>
  <c r="N89" i="3"/>
  <c r="S88" i="3"/>
  <c r="Q89" i="3"/>
  <c r="P89" i="3"/>
  <c r="A90" i="3"/>
  <c r="AB89" i="3"/>
  <c r="Z89" i="3"/>
  <c r="W89" i="3"/>
  <c r="V89" i="3"/>
  <c r="U89" i="3"/>
  <c r="T89" i="3"/>
  <c r="AA89" i="3"/>
  <c r="X89" i="3"/>
  <c r="Y89" i="3"/>
  <c r="F90" i="3" l="1"/>
  <c r="I90" i="3"/>
  <c r="H90" i="3"/>
  <c r="G90" i="3"/>
  <c r="R88" i="3"/>
  <c r="J90" i="3"/>
  <c r="N90" i="3"/>
  <c r="S89" i="3"/>
  <c r="Q90" i="3"/>
  <c r="P90" i="3"/>
  <c r="A91" i="3"/>
  <c r="AA90" i="3"/>
  <c r="AB90" i="3"/>
  <c r="Z90" i="3"/>
  <c r="Y90" i="3"/>
  <c r="X90" i="3"/>
  <c r="W90" i="3"/>
  <c r="U90" i="3"/>
  <c r="T90" i="3"/>
  <c r="V90" i="3"/>
  <c r="F91" i="3" l="1"/>
  <c r="I91" i="3"/>
  <c r="G91" i="3"/>
  <c r="H91" i="3"/>
  <c r="R89" i="3"/>
  <c r="J91" i="3"/>
  <c r="N91" i="3"/>
  <c r="S90" i="3"/>
  <c r="Q91" i="3"/>
  <c r="P91" i="3"/>
  <c r="A92" i="3"/>
  <c r="V91" i="3"/>
  <c r="U91" i="3"/>
  <c r="T91" i="3"/>
  <c r="AB91" i="3"/>
  <c r="AA91" i="3"/>
  <c r="W91" i="3"/>
  <c r="Z91" i="3"/>
  <c r="Y91" i="3"/>
  <c r="X91" i="3"/>
  <c r="F92" i="3" l="1"/>
  <c r="H92" i="3"/>
  <c r="G92" i="3"/>
  <c r="I92" i="3"/>
  <c r="R90" i="3"/>
  <c r="J92" i="3"/>
  <c r="N92" i="3"/>
  <c r="Q92" i="3"/>
  <c r="P92" i="3"/>
  <c r="S91" i="3"/>
  <c r="A93" i="3"/>
  <c r="Y92" i="3"/>
  <c r="Z92" i="3"/>
  <c r="V92" i="3"/>
  <c r="AB92" i="3"/>
  <c r="AA92" i="3"/>
  <c r="X92" i="3"/>
  <c r="W92" i="3"/>
  <c r="U92" i="3"/>
  <c r="T92" i="3"/>
  <c r="F93" i="3" l="1"/>
  <c r="I93" i="3"/>
  <c r="G93" i="3"/>
  <c r="H93" i="3"/>
  <c r="R91" i="3"/>
  <c r="J93" i="3"/>
  <c r="N93" i="3"/>
  <c r="Q93" i="3"/>
  <c r="P93" i="3"/>
  <c r="S92" i="3"/>
  <c r="A94" i="3"/>
  <c r="AB93" i="3"/>
  <c r="Z93" i="3"/>
  <c r="AA93" i="3"/>
  <c r="X93" i="3"/>
  <c r="W93" i="3"/>
  <c r="U93" i="3"/>
  <c r="T93" i="3"/>
  <c r="V93" i="3"/>
  <c r="Y93" i="3"/>
  <c r="F94" i="3" l="1"/>
  <c r="I94" i="3"/>
  <c r="H94" i="3"/>
  <c r="G94" i="3"/>
  <c r="R92" i="3"/>
  <c r="J94" i="3"/>
  <c r="N94" i="3"/>
  <c r="Q94" i="3"/>
  <c r="P94" i="3"/>
  <c r="S93" i="3"/>
  <c r="A95" i="3"/>
  <c r="U94" i="3"/>
  <c r="Y94" i="3"/>
  <c r="X94" i="3"/>
  <c r="W94" i="3"/>
  <c r="V94" i="3"/>
  <c r="T94" i="3"/>
  <c r="AB94" i="3"/>
  <c r="Z94" i="3"/>
  <c r="AA94" i="3"/>
  <c r="F95" i="3" l="1"/>
  <c r="H95" i="3"/>
  <c r="G95" i="3"/>
  <c r="I95" i="3"/>
  <c r="R93" i="3"/>
  <c r="J95" i="3"/>
  <c r="N95" i="3"/>
  <c r="Q95" i="3"/>
  <c r="P95" i="3"/>
  <c r="S94" i="3"/>
  <c r="A96" i="3"/>
  <c r="V95" i="3"/>
  <c r="Y95" i="3"/>
  <c r="U95" i="3"/>
  <c r="AB95" i="3"/>
  <c r="AA95" i="3"/>
  <c r="Z95" i="3"/>
  <c r="X95" i="3"/>
  <c r="W95" i="3"/>
  <c r="T95" i="3"/>
  <c r="F96" i="3" l="1"/>
  <c r="H96" i="3"/>
  <c r="G96" i="3"/>
  <c r="I96" i="3"/>
  <c r="R94" i="3"/>
  <c r="J96" i="3"/>
  <c r="N96" i="3"/>
  <c r="Q96" i="3"/>
  <c r="P96" i="3"/>
  <c r="S95" i="3"/>
  <c r="A97" i="3"/>
  <c r="Y96" i="3"/>
  <c r="Z96" i="3"/>
  <c r="V96" i="3"/>
  <c r="U96" i="3"/>
  <c r="T96" i="3"/>
  <c r="AB96" i="3"/>
  <c r="AA96" i="3"/>
  <c r="X96" i="3"/>
  <c r="W96" i="3"/>
  <c r="F97" i="3" l="1"/>
  <c r="I97" i="3"/>
  <c r="H97" i="3"/>
  <c r="G97" i="3"/>
  <c r="R95" i="3"/>
  <c r="J97" i="3"/>
  <c r="N97" i="3"/>
  <c r="S96" i="3"/>
  <c r="Q97" i="3"/>
  <c r="P97" i="3"/>
  <c r="A98" i="3"/>
  <c r="AB97" i="3"/>
  <c r="T97" i="3"/>
  <c r="AA97" i="3"/>
  <c r="Z97" i="3"/>
  <c r="Y97" i="3"/>
  <c r="X97" i="3"/>
  <c r="W97" i="3"/>
  <c r="U97" i="3"/>
  <c r="V97" i="3"/>
  <c r="F98" i="3" l="1"/>
  <c r="I98" i="3"/>
  <c r="H98" i="3"/>
  <c r="G98" i="3"/>
  <c r="R96" i="3"/>
  <c r="J98" i="3"/>
  <c r="N98" i="3"/>
  <c r="Q98" i="3"/>
  <c r="P98" i="3"/>
  <c r="S97" i="3"/>
  <c r="A99" i="3"/>
  <c r="X98" i="3"/>
  <c r="U98" i="3"/>
  <c r="T98" i="3"/>
  <c r="AB98" i="3"/>
  <c r="AA98" i="3"/>
  <c r="Z98" i="3"/>
  <c r="Y98" i="3"/>
  <c r="V98" i="3"/>
  <c r="W98" i="3"/>
  <c r="F99" i="3" l="1"/>
  <c r="I99" i="3"/>
  <c r="G99" i="3"/>
  <c r="H99" i="3"/>
  <c r="R97" i="3"/>
  <c r="J99" i="3"/>
  <c r="N99" i="3"/>
  <c r="Q99" i="3"/>
  <c r="P99" i="3"/>
  <c r="S98" i="3"/>
  <c r="A100" i="3"/>
  <c r="V99" i="3"/>
  <c r="AB99" i="3"/>
  <c r="Y99" i="3"/>
  <c r="AA99" i="3"/>
  <c r="Z99" i="3"/>
  <c r="X99" i="3"/>
  <c r="W99" i="3"/>
  <c r="U99" i="3"/>
  <c r="T99" i="3"/>
  <c r="F100" i="3" l="1"/>
  <c r="H100" i="3"/>
  <c r="G100" i="3"/>
  <c r="I100" i="3"/>
  <c r="R98" i="3"/>
  <c r="J100" i="3"/>
  <c r="N100" i="3"/>
  <c r="Q100" i="3"/>
  <c r="P100" i="3"/>
  <c r="S99" i="3"/>
  <c r="A101" i="3"/>
  <c r="Y100" i="3"/>
  <c r="AB100" i="3"/>
  <c r="AA100" i="3"/>
  <c r="X100" i="3"/>
  <c r="W100" i="3"/>
  <c r="Z100" i="3"/>
  <c r="V100" i="3"/>
  <c r="T100" i="3"/>
  <c r="U100" i="3"/>
  <c r="F101" i="3" l="1"/>
  <c r="I101" i="3"/>
  <c r="H101" i="3"/>
  <c r="G101" i="3"/>
  <c r="R99" i="3"/>
  <c r="J101" i="3"/>
  <c r="N101" i="3"/>
  <c r="Q101" i="3"/>
  <c r="P101" i="3"/>
  <c r="S100" i="3"/>
  <c r="A102" i="3"/>
  <c r="AB101" i="3"/>
  <c r="W101" i="3"/>
  <c r="T101" i="3"/>
  <c r="Y101" i="3"/>
  <c r="X101" i="3"/>
  <c r="V101" i="3"/>
  <c r="U101" i="3"/>
  <c r="Z101" i="3"/>
  <c r="AA101" i="3"/>
  <c r="F102" i="3" l="1"/>
  <c r="I102" i="3"/>
  <c r="H102" i="3"/>
  <c r="G102" i="3"/>
  <c r="R100" i="3"/>
  <c r="J102" i="3"/>
  <c r="N102" i="3"/>
  <c r="Q102" i="3"/>
  <c r="P102" i="3"/>
  <c r="S101" i="3"/>
  <c r="A103" i="3"/>
  <c r="AA102" i="3"/>
  <c r="X102" i="3"/>
  <c r="AB102" i="3"/>
  <c r="Z102" i="3"/>
  <c r="Y102" i="3"/>
  <c r="W102" i="3"/>
  <c r="V102" i="3"/>
  <c r="U102" i="3"/>
  <c r="T102" i="3"/>
  <c r="F103" i="3" l="1"/>
  <c r="H103" i="3"/>
  <c r="G103" i="3"/>
  <c r="I103" i="3"/>
  <c r="R101" i="3"/>
  <c r="J103" i="3"/>
  <c r="N103" i="3"/>
  <c r="Q103" i="3"/>
  <c r="P103" i="3"/>
  <c r="S102" i="3"/>
  <c r="A104" i="3"/>
  <c r="Y103" i="3"/>
  <c r="V103" i="3"/>
  <c r="W103" i="3"/>
  <c r="U103" i="3"/>
  <c r="T103" i="3"/>
  <c r="AB103" i="3"/>
  <c r="Z103" i="3"/>
  <c r="X103" i="3"/>
  <c r="AA103" i="3"/>
  <c r="F104" i="3" l="1"/>
  <c r="H104" i="3"/>
  <c r="G104" i="3"/>
  <c r="I104" i="3"/>
  <c r="R102" i="3"/>
  <c r="J104" i="3"/>
  <c r="N104" i="3"/>
  <c r="Q104" i="3"/>
  <c r="P104" i="3"/>
  <c r="S103" i="3"/>
  <c r="A105" i="3"/>
  <c r="AB104" i="3"/>
  <c r="Y104" i="3"/>
  <c r="W104" i="3"/>
  <c r="T104" i="3"/>
  <c r="AA104" i="3"/>
  <c r="Z104" i="3"/>
  <c r="X104" i="3"/>
  <c r="U104" i="3"/>
  <c r="V104" i="3"/>
  <c r="F105" i="3" l="1"/>
  <c r="I105" i="3"/>
  <c r="H105" i="3"/>
  <c r="G105" i="3"/>
  <c r="R103" i="3"/>
  <c r="J105" i="3"/>
  <c r="N105" i="3"/>
  <c r="Q105" i="3"/>
  <c r="P105" i="3"/>
  <c r="S104" i="3"/>
  <c r="A106" i="3"/>
  <c r="AB105" i="3"/>
  <c r="Y105" i="3"/>
  <c r="V105" i="3"/>
  <c r="U105" i="3"/>
  <c r="T105" i="3"/>
  <c r="AA105" i="3"/>
  <c r="Z105" i="3"/>
  <c r="W105" i="3"/>
  <c r="X105" i="3"/>
  <c r="F106" i="3" l="1"/>
  <c r="I106" i="3"/>
  <c r="H106" i="3"/>
  <c r="G106" i="3"/>
  <c r="R104" i="3"/>
  <c r="J106" i="3"/>
  <c r="N106" i="3"/>
  <c r="Q106" i="3"/>
  <c r="P106" i="3"/>
  <c r="S105" i="3"/>
  <c r="A107" i="3"/>
  <c r="V106" i="3"/>
  <c r="T106" i="3"/>
  <c r="AB106" i="3"/>
  <c r="AA106" i="3"/>
  <c r="Z106" i="3"/>
  <c r="Y106" i="3"/>
  <c r="X106" i="3"/>
  <c r="W106" i="3"/>
  <c r="U106" i="3"/>
  <c r="F107" i="3" l="1"/>
  <c r="I107" i="3"/>
  <c r="G107" i="3"/>
  <c r="H107" i="3"/>
  <c r="R105" i="3"/>
  <c r="J107" i="3"/>
  <c r="N107" i="3"/>
  <c r="Q107" i="3"/>
  <c r="P107" i="3"/>
  <c r="S106" i="3"/>
  <c r="A108" i="3"/>
  <c r="Y107" i="3"/>
  <c r="V107" i="3"/>
  <c r="Z107" i="3"/>
  <c r="U107" i="3"/>
  <c r="T107" i="3"/>
  <c r="AB107" i="3"/>
  <c r="AA107" i="3"/>
  <c r="X107" i="3"/>
  <c r="W107" i="3"/>
  <c r="F108" i="3" l="1"/>
  <c r="H108" i="3"/>
  <c r="G108" i="3"/>
  <c r="I108" i="3"/>
  <c r="R106" i="3"/>
  <c r="J108" i="3"/>
  <c r="N108" i="3"/>
  <c r="Q108" i="3"/>
  <c r="P108" i="3"/>
  <c r="S107" i="3"/>
  <c r="A109" i="3"/>
  <c r="AB108" i="3"/>
  <c r="Y108" i="3"/>
  <c r="AA108" i="3"/>
  <c r="Z108" i="3"/>
  <c r="X108" i="3"/>
  <c r="W108" i="3"/>
  <c r="V108" i="3"/>
  <c r="T108" i="3"/>
  <c r="U108" i="3"/>
  <c r="F109" i="3" l="1"/>
  <c r="I109" i="3"/>
  <c r="G109" i="3"/>
  <c r="H109" i="3"/>
  <c r="R107" i="3"/>
  <c r="J109" i="3"/>
  <c r="N109" i="3"/>
  <c r="Q109" i="3"/>
  <c r="P109" i="3"/>
  <c r="S108" i="3"/>
  <c r="A110" i="3"/>
  <c r="AB109" i="3"/>
  <c r="V109" i="3"/>
  <c r="U109" i="3"/>
  <c r="T109" i="3"/>
  <c r="AA109" i="3"/>
  <c r="Z109" i="3"/>
  <c r="Y109" i="3"/>
  <c r="W109" i="3"/>
  <c r="X109" i="3"/>
  <c r="F110" i="3" l="1"/>
  <c r="I110" i="3"/>
  <c r="H110" i="3"/>
  <c r="G110" i="3"/>
  <c r="R108" i="3"/>
  <c r="J110" i="3"/>
  <c r="N110" i="3"/>
  <c r="Q110" i="3"/>
  <c r="P110" i="3"/>
  <c r="S109" i="3"/>
  <c r="A111" i="3"/>
  <c r="V110" i="3"/>
  <c r="AA110" i="3"/>
  <c r="X110" i="3"/>
  <c r="AB110" i="3"/>
  <c r="Z110" i="3"/>
  <c r="Y110" i="3"/>
  <c r="W110" i="3"/>
  <c r="U110" i="3"/>
  <c r="T110" i="3"/>
  <c r="F111" i="3" l="1"/>
  <c r="H111" i="3"/>
  <c r="G111" i="3"/>
  <c r="I111" i="3"/>
  <c r="R109" i="3"/>
  <c r="J111" i="3"/>
  <c r="N111" i="3"/>
  <c r="Q111" i="3"/>
  <c r="P111" i="3"/>
  <c r="S110" i="3"/>
  <c r="A112" i="3"/>
  <c r="Y111" i="3"/>
  <c r="V111" i="3"/>
  <c r="T111" i="3"/>
  <c r="AA111" i="3"/>
  <c r="Z111" i="3"/>
  <c r="AB111" i="3"/>
  <c r="X111" i="3"/>
  <c r="U111" i="3"/>
  <c r="W111" i="3"/>
  <c r="F112" i="3" l="1"/>
  <c r="H112" i="3"/>
  <c r="G112" i="3"/>
  <c r="I112" i="3"/>
  <c r="R110" i="3"/>
  <c r="J112" i="3"/>
  <c r="N112" i="3"/>
  <c r="Q112" i="3"/>
  <c r="P112" i="3"/>
  <c r="S111" i="3"/>
  <c r="A113" i="3"/>
  <c r="AB112" i="3"/>
  <c r="Y112" i="3"/>
  <c r="W112" i="3"/>
  <c r="T112" i="3"/>
  <c r="AA112" i="3"/>
  <c r="Z112" i="3"/>
  <c r="X112" i="3"/>
  <c r="V112" i="3"/>
  <c r="U112" i="3"/>
  <c r="E112" i="3" l="1"/>
  <c r="D112" i="3"/>
  <c r="V25" i="4" s="1"/>
  <c r="C112" i="3"/>
  <c r="F113" i="3"/>
  <c r="I113" i="3"/>
  <c r="H113" i="3"/>
  <c r="G113" i="3"/>
  <c r="R111" i="3"/>
  <c r="J113" i="3"/>
  <c r="N113" i="3"/>
  <c r="Q113" i="3"/>
  <c r="P113" i="3"/>
  <c r="S112" i="3"/>
  <c r="W25" i="4" s="1"/>
  <c r="A114" i="3"/>
  <c r="AB113" i="3"/>
  <c r="Y113" i="3"/>
  <c r="T113" i="3"/>
  <c r="AA113" i="3"/>
  <c r="Z113" i="3"/>
  <c r="X113" i="3"/>
  <c r="W113" i="3"/>
  <c r="U113" i="3"/>
  <c r="V113" i="3"/>
  <c r="C113" i="3" l="1"/>
  <c r="E113" i="3"/>
  <c r="D113" i="3"/>
  <c r="U25" i="4"/>
  <c r="F114" i="3"/>
  <c r="I114" i="3"/>
  <c r="H114" i="3"/>
  <c r="G114" i="3"/>
  <c r="R112" i="3"/>
  <c r="J114" i="3"/>
  <c r="N114" i="3"/>
  <c r="Q114" i="3"/>
  <c r="P114" i="3"/>
  <c r="S113" i="3"/>
  <c r="A115" i="3"/>
  <c r="V114" i="3"/>
  <c r="T114" i="3"/>
  <c r="AA114" i="3"/>
  <c r="Z114" i="3"/>
  <c r="Y114" i="3"/>
  <c r="X114" i="3"/>
  <c r="W114" i="3"/>
  <c r="U114" i="3"/>
  <c r="AB114" i="3"/>
  <c r="V26" i="4" l="1"/>
  <c r="E114" i="3"/>
  <c r="D114" i="3"/>
  <c r="C114" i="3"/>
  <c r="U26" i="4"/>
  <c r="W26" i="4"/>
  <c r="F115" i="3"/>
  <c r="I115" i="3"/>
  <c r="G115" i="3"/>
  <c r="H115" i="3"/>
  <c r="R113" i="3"/>
  <c r="J115" i="3"/>
  <c r="N115" i="3"/>
  <c r="Q115" i="3"/>
  <c r="P115" i="3"/>
  <c r="S114" i="3"/>
  <c r="W27" i="4" s="1"/>
  <c r="A116" i="3"/>
  <c r="Y115" i="3"/>
  <c r="W115" i="3"/>
  <c r="V115" i="3"/>
  <c r="AA115" i="3"/>
  <c r="U115" i="3"/>
  <c r="AB115" i="3"/>
  <c r="Z115" i="3"/>
  <c r="T115" i="3"/>
  <c r="X115" i="3"/>
  <c r="C115" i="3" l="1"/>
  <c r="D115" i="3"/>
  <c r="E115" i="3"/>
  <c r="U27" i="4"/>
  <c r="V27" i="4"/>
  <c r="F116" i="3"/>
  <c r="H116" i="3"/>
  <c r="G116" i="3"/>
  <c r="I116" i="3"/>
  <c r="R114" i="3"/>
  <c r="J116" i="3"/>
  <c r="N116" i="3"/>
  <c r="S115" i="3"/>
  <c r="Q116" i="3"/>
  <c r="P116" i="3"/>
  <c r="A117" i="3"/>
  <c r="AB116" i="3"/>
  <c r="Z116" i="3"/>
  <c r="Y116" i="3"/>
  <c r="AA116" i="3"/>
  <c r="X116" i="3"/>
  <c r="W116" i="3"/>
  <c r="V116" i="3"/>
  <c r="U116" i="3"/>
  <c r="T116" i="3"/>
  <c r="U28" i="4" l="1"/>
  <c r="E116" i="3"/>
  <c r="D116" i="3"/>
  <c r="V29" i="4" s="1"/>
  <c r="C116" i="3"/>
  <c r="U29" i="4" s="1"/>
  <c r="V28" i="4"/>
  <c r="W28" i="4"/>
  <c r="F117" i="3"/>
  <c r="I117" i="3"/>
  <c r="G117" i="3"/>
  <c r="H117" i="3"/>
  <c r="R115" i="3"/>
  <c r="J117" i="3"/>
  <c r="N117" i="3"/>
  <c r="S116" i="3"/>
  <c r="W29" i="4" s="1"/>
  <c r="Q117" i="3"/>
  <c r="P117" i="3"/>
  <c r="A118" i="3"/>
  <c r="AB117" i="3"/>
  <c r="X117" i="3"/>
  <c r="U117" i="3"/>
  <c r="T117" i="3"/>
  <c r="AA117" i="3"/>
  <c r="Z117" i="3"/>
  <c r="Y117" i="3"/>
  <c r="V117" i="3"/>
  <c r="W117" i="3"/>
  <c r="C117" i="3" l="1"/>
  <c r="U30" i="4" s="1"/>
  <c r="E117" i="3"/>
  <c r="D117" i="3"/>
  <c r="F118" i="3"/>
  <c r="I118" i="3"/>
  <c r="H118" i="3"/>
  <c r="G118" i="3"/>
  <c r="R116" i="3"/>
  <c r="J118" i="3"/>
  <c r="N118" i="3"/>
  <c r="Q118" i="3"/>
  <c r="P118" i="3"/>
  <c r="S117" i="3"/>
  <c r="A119" i="3"/>
  <c r="V118" i="3"/>
  <c r="T118" i="3"/>
  <c r="AA118" i="3"/>
  <c r="AB118" i="3"/>
  <c r="Z118" i="3"/>
  <c r="Y118" i="3"/>
  <c r="X118" i="3"/>
  <c r="W118" i="3"/>
  <c r="U118" i="3"/>
  <c r="V30" i="4" l="1"/>
  <c r="E118" i="3"/>
  <c r="D118" i="3"/>
  <c r="V31" i="4" s="1"/>
  <c r="C118" i="3"/>
  <c r="W30" i="4"/>
  <c r="F119" i="3"/>
  <c r="H119" i="3"/>
  <c r="G119" i="3"/>
  <c r="I119" i="3"/>
  <c r="R117" i="3"/>
  <c r="J119" i="3"/>
  <c r="N119" i="3"/>
  <c r="Q119" i="3"/>
  <c r="P119" i="3"/>
  <c r="S118" i="3"/>
  <c r="A120" i="3"/>
  <c r="Y119" i="3"/>
  <c r="X119" i="3"/>
  <c r="W119" i="3"/>
  <c r="V119" i="3"/>
  <c r="U119" i="3"/>
  <c r="T119" i="3"/>
  <c r="AB119" i="3"/>
  <c r="AA119" i="3"/>
  <c r="Z119" i="3"/>
  <c r="W31" i="4" l="1"/>
  <c r="C119" i="3"/>
  <c r="E119" i="3"/>
  <c r="D119" i="3"/>
  <c r="U31" i="4"/>
  <c r="F120" i="3"/>
  <c r="H120" i="3"/>
  <c r="G120" i="3"/>
  <c r="I120" i="3"/>
  <c r="R118" i="3"/>
  <c r="J120" i="3"/>
  <c r="N120" i="3"/>
  <c r="Q120" i="3"/>
  <c r="P120" i="3"/>
  <c r="S119" i="3"/>
  <c r="A121" i="3"/>
  <c r="AB120" i="3"/>
  <c r="AA120" i="3"/>
  <c r="Z120" i="3"/>
  <c r="Y120" i="3"/>
  <c r="X120" i="3"/>
  <c r="W120" i="3"/>
  <c r="U120" i="3"/>
  <c r="T120" i="3"/>
  <c r="V120" i="3"/>
  <c r="U32" i="4" l="1"/>
  <c r="E120" i="3"/>
  <c r="D120" i="3"/>
  <c r="C120" i="3"/>
  <c r="V32" i="4"/>
  <c r="W32" i="4"/>
  <c r="F121" i="3"/>
  <c r="I121" i="3"/>
  <c r="H121" i="3"/>
  <c r="G121" i="3"/>
  <c r="R119" i="3"/>
  <c r="J121" i="3"/>
  <c r="N121" i="3"/>
  <c r="Q121" i="3"/>
  <c r="P121" i="3"/>
  <c r="S120" i="3"/>
  <c r="W33" i="4" s="1"/>
  <c r="A122" i="3"/>
  <c r="AB121" i="3"/>
  <c r="W121" i="3"/>
  <c r="T121" i="3"/>
  <c r="Y121" i="3"/>
  <c r="X121" i="3"/>
  <c r="V121" i="3"/>
  <c r="U121" i="3"/>
  <c r="Z121" i="3"/>
  <c r="AA121" i="3"/>
  <c r="C121" i="3" l="1"/>
  <c r="E121" i="3"/>
  <c r="D121" i="3"/>
  <c r="U33" i="4"/>
  <c r="V33" i="4"/>
  <c r="F122" i="3"/>
  <c r="I122" i="3"/>
  <c r="H122" i="3"/>
  <c r="G122" i="3"/>
  <c r="R120" i="3"/>
  <c r="J122" i="3"/>
  <c r="N122" i="3"/>
  <c r="Q122" i="3"/>
  <c r="P122" i="3"/>
  <c r="S121" i="3"/>
  <c r="W34" i="4" s="1"/>
  <c r="A123" i="3"/>
  <c r="V122" i="3"/>
  <c r="U122" i="3"/>
  <c r="T122" i="3"/>
  <c r="AA122" i="3"/>
  <c r="AB122" i="3"/>
  <c r="Z122" i="3"/>
  <c r="Y122" i="3"/>
  <c r="X122" i="3"/>
  <c r="W122" i="3"/>
  <c r="E122" i="3" l="1"/>
  <c r="D122" i="3"/>
  <c r="C122" i="3"/>
  <c r="U34" i="4"/>
  <c r="V34" i="4"/>
  <c r="F123" i="3"/>
  <c r="I123" i="3"/>
  <c r="G123" i="3"/>
  <c r="H123" i="3"/>
  <c r="R121" i="3"/>
  <c r="J123" i="3"/>
  <c r="N123" i="3"/>
  <c r="Q123" i="3"/>
  <c r="P123" i="3"/>
  <c r="S122" i="3"/>
  <c r="W35" i="4" s="1"/>
  <c r="A124" i="3"/>
  <c r="Y123" i="3"/>
  <c r="X123" i="3"/>
  <c r="W123" i="3"/>
  <c r="V123" i="3"/>
  <c r="U123" i="3"/>
  <c r="AB123" i="3"/>
  <c r="AA123" i="3"/>
  <c r="Z123" i="3"/>
  <c r="T123" i="3"/>
  <c r="C123" i="3" l="1"/>
  <c r="E123" i="3"/>
  <c r="D123" i="3"/>
  <c r="U35" i="4"/>
  <c r="V35" i="4"/>
  <c r="F124" i="3"/>
  <c r="H124" i="3"/>
  <c r="G124" i="3"/>
  <c r="I124" i="3"/>
  <c r="R122" i="3"/>
  <c r="J124" i="3"/>
  <c r="N124" i="3"/>
  <c r="Q124" i="3"/>
  <c r="P124" i="3"/>
  <c r="S123" i="3"/>
  <c r="A125" i="3"/>
  <c r="AB124" i="3"/>
  <c r="AA124" i="3"/>
  <c r="Z124" i="3"/>
  <c r="Y124" i="3"/>
  <c r="T124" i="3"/>
  <c r="X124" i="3"/>
  <c r="W124" i="3"/>
  <c r="U124" i="3"/>
  <c r="V124" i="3"/>
  <c r="U36" i="4" l="1"/>
  <c r="E124" i="3"/>
  <c r="D124" i="3"/>
  <c r="C124" i="3"/>
  <c r="W36" i="4"/>
  <c r="V36" i="4"/>
  <c r="F125" i="3"/>
  <c r="I125" i="3"/>
  <c r="H125" i="3"/>
  <c r="G125" i="3"/>
  <c r="R123" i="3"/>
  <c r="J125" i="3"/>
  <c r="N125" i="3"/>
  <c r="Q125" i="3"/>
  <c r="P125" i="3"/>
  <c r="S124" i="3"/>
  <c r="A126" i="3"/>
  <c r="AB125" i="3"/>
  <c r="W125" i="3"/>
  <c r="T125" i="3"/>
  <c r="AA125" i="3"/>
  <c r="Z125" i="3"/>
  <c r="Y125" i="3"/>
  <c r="X125" i="3"/>
  <c r="U125" i="3"/>
  <c r="V125" i="3"/>
  <c r="AC6" i="4" l="1"/>
  <c r="C125" i="3"/>
  <c r="AA7" i="4" s="1"/>
  <c r="E125" i="3"/>
  <c r="AC7" i="4" s="1"/>
  <c r="D125" i="3"/>
  <c r="AA6" i="4"/>
  <c r="AB6" i="4"/>
  <c r="F126" i="3"/>
  <c r="I126" i="3"/>
  <c r="H126" i="3"/>
  <c r="G126" i="3"/>
  <c r="R124" i="3"/>
  <c r="J126" i="3"/>
  <c r="N126" i="3"/>
  <c r="Q126" i="3"/>
  <c r="P126" i="3"/>
  <c r="S125" i="3"/>
  <c r="AB7" i="4" s="1"/>
  <c r="A127" i="3"/>
  <c r="V126" i="3"/>
  <c r="U126" i="3"/>
  <c r="T126" i="3"/>
  <c r="AA126" i="3"/>
  <c r="X126" i="3"/>
  <c r="W126" i="3"/>
  <c r="AB126" i="3"/>
  <c r="Y126" i="3"/>
  <c r="Z126" i="3"/>
  <c r="E126" i="3" l="1"/>
  <c r="D126" i="3"/>
  <c r="C126" i="3"/>
  <c r="F127" i="3"/>
  <c r="H127" i="3"/>
  <c r="G127" i="3"/>
  <c r="I127" i="3"/>
  <c r="R125" i="3"/>
  <c r="J127" i="3"/>
  <c r="N127" i="3"/>
  <c r="Q127" i="3"/>
  <c r="P127" i="3"/>
  <c r="S126" i="3"/>
  <c r="AC8" i="4" s="1"/>
  <c r="A128" i="3"/>
  <c r="Y127" i="3"/>
  <c r="X127" i="3"/>
  <c r="W127" i="3"/>
  <c r="V127" i="3"/>
  <c r="U127" i="3"/>
  <c r="AB127" i="3"/>
  <c r="AA127" i="3"/>
  <c r="Z127" i="3"/>
  <c r="T127" i="3"/>
  <c r="AA8" i="4" l="1"/>
  <c r="AB8" i="4"/>
  <c r="F128" i="3"/>
  <c r="H128" i="3"/>
  <c r="G128" i="3"/>
  <c r="I128" i="3"/>
  <c r="R126" i="3"/>
  <c r="J128" i="3"/>
  <c r="N128" i="3"/>
  <c r="Q128" i="3"/>
  <c r="P128" i="3"/>
  <c r="S127" i="3"/>
  <c r="A129" i="3"/>
  <c r="AB128" i="3"/>
  <c r="AA128" i="3"/>
  <c r="Z128" i="3"/>
  <c r="Y128" i="3"/>
  <c r="X128" i="3"/>
  <c r="W128" i="3"/>
  <c r="V128" i="3"/>
  <c r="U128" i="3"/>
  <c r="T128" i="3"/>
  <c r="F129" i="3" l="1"/>
  <c r="I129" i="3"/>
  <c r="H129" i="3"/>
  <c r="G129" i="3"/>
  <c r="R127" i="3"/>
  <c r="J129" i="3"/>
  <c r="N129" i="3"/>
  <c r="Q129" i="3"/>
  <c r="P129" i="3"/>
  <c r="S128" i="3"/>
  <c r="A130" i="3"/>
  <c r="AB129" i="3"/>
  <c r="W129" i="3"/>
  <c r="T129" i="3"/>
  <c r="Z129" i="3"/>
  <c r="Y129" i="3"/>
  <c r="V129" i="3"/>
  <c r="U129" i="3"/>
  <c r="AA129" i="3"/>
  <c r="X129" i="3"/>
  <c r="F130" i="3" l="1"/>
  <c r="I130" i="3"/>
  <c r="H130" i="3"/>
  <c r="G130" i="3"/>
  <c r="R128" i="3"/>
  <c r="J130" i="3"/>
  <c r="N130" i="3"/>
  <c r="Q130" i="3"/>
  <c r="P130" i="3"/>
  <c r="S129" i="3"/>
  <c r="A131" i="3"/>
  <c r="V130" i="3"/>
  <c r="U130" i="3"/>
  <c r="T130" i="3"/>
  <c r="AA130" i="3"/>
  <c r="AB130" i="3"/>
  <c r="Z130" i="3"/>
  <c r="Y130" i="3"/>
  <c r="X130" i="3"/>
  <c r="W130" i="3"/>
  <c r="F131" i="3" l="1"/>
  <c r="I131" i="3"/>
  <c r="G131" i="3"/>
  <c r="H131" i="3"/>
  <c r="R129" i="3"/>
  <c r="J131" i="3"/>
  <c r="N131" i="3"/>
  <c r="Q131" i="3"/>
  <c r="P131" i="3"/>
  <c r="S130" i="3"/>
  <c r="A132" i="3"/>
  <c r="Y131" i="3"/>
  <c r="X131" i="3"/>
  <c r="W131" i="3"/>
  <c r="V131" i="3"/>
  <c r="U131" i="3"/>
  <c r="T131" i="3"/>
  <c r="Z131" i="3"/>
  <c r="AB131" i="3"/>
  <c r="AA131" i="3"/>
  <c r="F132" i="3" l="1"/>
  <c r="H132" i="3"/>
  <c r="G132" i="3"/>
  <c r="I132" i="3"/>
  <c r="R130" i="3"/>
  <c r="J132" i="3"/>
  <c r="N132" i="3"/>
  <c r="S131" i="3"/>
  <c r="Q132" i="3"/>
  <c r="P132" i="3"/>
  <c r="A133" i="3"/>
  <c r="AB132" i="3"/>
  <c r="AA132" i="3"/>
  <c r="Z132" i="3"/>
  <c r="Y132" i="3"/>
  <c r="X132" i="3"/>
  <c r="W132" i="3"/>
  <c r="V132" i="3"/>
  <c r="U132" i="3"/>
  <c r="T132" i="3"/>
  <c r="F133" i="3" l="1"/>
  <c r="I133" i="3"/>
  <c r="G133" i="3"/>
  <c r="H133" i="3"/>
  <c r="R131" i="3"/>
  <c r="J133" i="3"/>
  <c r="N133" i="3"/>
  <c r="S132" i="3"/>
  <c r="Q133" i="3"/>
  <c r="P133" i="3"/>
  <c r="A134" i="3"/>
  <c r="AB133" i="3"/>
  <c r="W133" i="3"/>
  <c r="T133" i="3"/>
  <c r="Y133" i="3"/>
  <c r="X133" i="3"/>
  <c r="V133" i="3"/>
  <c r="U133" i="3"/>
  <c r="AA133" i="3"/>
  <c r="Z133" i="3"/>
  <c r="F134" i="3" l="1"/>
  <c r="I134" i="3"/>
  <c r="H134" i="3"/>
  <c r="G134" i="3"/>
  <c r="R132" i="3"/>
  <c r="J134" i="3"/>
  <c r="N134" i="3"/>
  <c r="Q134" i="3"/>
  <c r="P134" i="3"/>
  <c r="S133" i="3"/>
  <c r="A135" i="3"/>
  <c r="V134" i="3"/>
  <c r="U134" i="3"/>
  <c r="T134" i="3"/>
  <c r="AA134" i="3"/>
  <c r="AB134" i="3"/>
  <c r="Y134" i="3"/>
  <c r="X134" i="3"/>
  <c r="Z134" i="3"/>
  <c r="W134" i="3"/>
  <c r="F135" i="3" l="1"/>
  <c r="H135" i="3"/>
  <c r="G135" i="3"/>
  <c r="I135" i="3"/>
  <c r="R133" i="3"/>
  <c r="J135" i="3"/>
  <c r="N135" i="3"/>
  <c r="Q135" i="3"/>
  <c r="P135" i="3"/>
  <c r="S134" i="3"/>
  <c r="A136" i="3"/>
  <c r="Y135" i="3"/>
  <c r="X135" i="3"/>
  <c r="W135" i="3"/>
  <c r="V135" i="3"/>
  <c r="U135" i="3"/>
  <c r="AB135" i="3"/>
  <c r="AA135" i="3"/>
  <c r="Z135" i="3"/>
  <c r="T135" i="3"/>
  <c r="F136" i="3" l="1"/>
  <c r="H136" i="3"/>
  <c r="G136" i="3"/>
  <c r="I136" i="3"/>
  <c r="R134" i="3"/>
  <c r="J136" i="3"/>
  <c r="N136" i="3"/>
  <c r="Q136" i="3"/>
  <c r="P136" i="3"/>
  <c r="S135" i="3"/>
  <c r="A137" i="3"/>
  <c r="AB136" i="3"/>
  <c r="AA136" i="3"/>
  <c r="Z136" i="3"/>
  <c r="Y136" i="3"/>
  <c r="T136" i="3"/>
  <c r="X136" i="3"/>
  <c r="W136" i="3"/>
  <c r="U136" i="3"/>
  <c r="V136" i="3"/>
  <c r="F137" i="3" l="1"/>
  <c r="I137" i="3"/>
  <c r="H137" i="3"/>
  <c r="G137" i="3"/>
  <c r="R135" i="3"/>
  <c r="J137" i="3"/>
  <c r="N137" i="3"/>
  <c r="Q137" i="3"/>
  <c r="P137" i="3"/>
  <c r="S136" i="3"/>
  <c r="A138" i="3"/>
  <c r="AB137" i="3"/>
  <c r="W137" i="3"/>
  <c r="T137" i="3"/>
  <c r="AA137" i="3"/>
  <c r="Z137" i="3"/>
  <c r="Y137" i="3"/>
  <c r="X137" i="3"/>
  <c r="V137" i="3"/>
  <c r="U137" i="3"/>
  <c r="F138" i="3" l="1"/>
  <c r="I138" i="3"/>
  <c r="H138" i="3"/>
  <c r="G138" i="3"/>
  <c r="R136" i="3"/>
  <c r="J138" i="3"/>
  <c r="N138" i="3"/>
  <c r="Q138" i="3"/>
  <c r="P138" i="3"/>
  <c r="S137" i="3"/>
  <c r="A139" i="3"/>
  <c r="V138" i="3"/>
  <c r="U138" i="3"/>
  <c r="T138" i="3"/>
  <c r="AA138" i="3"/>
  <c r="X138" i="3"/>
  <c r="W138" i="3"/>
  <c r="AB138" i="3"/>
  <c r="Y138" i="3"/>
  <c r="Z138" i="3"/>
  <c r="F139" i="3" l="1"/>
  <c r="I139" i="3"/>
  <c r="G139" i="3"/>
  <c r="H139" i="3"/>
  <c r="R137" i="3"/>
  <c r="J139" i="3"/>
  <c r="N139" i="3"/>
  <c r="Q139" i="3"/>
  <c r="P139" i="3"/>
  <c r="S138" i="3"/>
  <c r="A140" i="3"/>
  <c r="Y139" i="3"/>
  <c r="X139" i="3"/>
  <c r="W139" i="3"/>
  <c r="V139" i="3"/>
  <c r="U139" i="3"/>
  <c r="AB139" i="3"/>
  <c r="Z139" i="3"/>
  <c r="T139" i="3"/>
  <c r="AA139" i="3"/>
  <c r="F140" i="3" l="1"/>
  <c r="H140" i="3"/>
  <c r="G140" i="3"/>
  <c r="I140" i="3"/>
  <c r="R138" i="3"/>
  <c r="J140" i="3"/>
  <c r="N140" i="3"/>
  <c r="Q140" i="3"/>
  <c r="P140" i="3"/>
  <c r="S139" i="3"/>
  <c r="A141" i="3"/>
  <c r="AB140" i="3"/>
  <c r="AA140" i="3"/>
  <c r="Z140" i="3"/>
  <c r="Y140" i="3"/>
  <c r="X140" i="3"/>
  <c r="W140" i="3"/>
  <c r="V140" i="3"/>
  <c r="U140" i="3"/>
  <c r="T140" i="3"/>
  <c r="F141" i="3" l="1"/>
  <c r="I141" i="3"/>
  <c r="G141" i="3"/>
  <c r="H141" i="3"/>
  <c r="R139" i="3"/>
  <c r="J141" i="3"/>
  <c r="N141" i="3"/>
  <c r="Q141" i="3"/>
  <c r="P141" i="3"/>
  <c r="S140" i="3"/>
  <c r="A142" i="3"/>
  <c r="AB141" i="3"/>
  <c r="W141" i="3"/>
  <c r="T141" i="3"/>
  <c r="AA141" i="3"/>
  <c r="Z141" i="3"/>
  <c r="Y141" i="3"/>
  <c r="X141" i="3"/>
  <c r="U141" i="3"/>
  <c r="V141" i="3"/>
  <c r="F142" i="3" l="1"/>
  <c r="I142" i="3"/>
  <c r="H142" i="3"/>
  <c r="G142" i="3"/>
  <c r="R140" i="3"/>
  <c r="J142" i="3"/>
  <c r="N142" i="3"/>
  <c r="Q142" i="3"/>
  <c r="P142" i="3"/>
  <c r="S141" i="3"/>
  <c r="A143" i="3"/>
  <c r="V142" i="3"/>
  <c r="U142" i="3"/>
  <c r="T142" i="3"/>
  <c r="AA142" i="3"/>
  <c r="AB142" i="3"/>
  <c r="Z142" i="3"/>
  <c r="Y142" i="3"/>
  <c r="X142" i="3"/>
  <c r="W142" i="3"/>
  <c r="F143" i="3" l="1"/>
  <c r="H143" i="3"/>
  <c r="G143" i="3"/>
  <c r="I143" i="3"/>
  <c r="R141" i="3"/>
  <c r="J143" i="3"/>
  <c r="N143" i="3"/>
  <c r="Q143" i="3"/>
  <c r="P143" i="3"/>
  <c r="S142" i="3"/>
  <c r="A144" i="3"/>
  <c r="Y143" i="3"/>
  <c r="X143" i="3"/>
  <c r="W143" i="3"/>
  <c r="V143" i="3"/>
  <c r="U143" i="3"/>
  <c r="T143" i="3"/>
  <c r="AA143" i="3"/>
  <c r="Z143" i="3"/>
  <c r="AB143" i="3"/>
  <c r="F144" i="3" l="1"/>
  <c r="H144" i="3"/>
  <c r="G144" i="3"/>
  <c r="I144" i="3"/>
  <c r="R142" i="3"/>
  <c r="J144" i="3"/>
  <c r="N144" i="3"/>
  <c r="Q144" i="3"/>
  <c r="P144" i="3"/>
  <c r="S143" i="3"/>
  <c r="A145" i="3"/>
  <c r="AB144" i="3"/>
  <c r="AA144" i="3"/>
  <c r="Z144" i="3"/>
  <c r="Y144" i="3"/>
  <c r="X144" i="3"/>
  <c r="W144" i="3"/>
  <c r="U144" i="3"/>
  <c r="T144" i="3"/>
  <c r="V144" i="3"/>
  <c r="F145" i="3" l="1"/>
  <c r="I145" i="3"/>
  <c r="H145" i="3"/>
  <c r="G145" i="3"/>
  <c r="R143" i="3"/>
  <c r="J145" i="3"/>
  <c r="N145" i="3"/>
  <c r="Q145" i="3"/>
  <c r="P145" i="3"/>
  <c r="S144" i="3"/>
  <c r="A146" i="3"/>
  <c r="AB145" i="3"/>
  <c r="W145" i="3"/>
  <c r="T145" i="3"/>
  <c r="Y145" i="3"/>
  <c r="X145" i="3"/>
  <c r="V145" i="3"/>
  <c r="U145" i="3"/>
  <c r="Z145" i="3"/>
  <c r="AA145" i="3"/>
  <c r="F146" i="3" l="1"/>
  <c r="I146" i="3"/>
  <c r="H146" i="3"/>
  <c r="G146" i="3"/>
  <c r="R144" i="3"/>
  <c r="J146" i="3"/>
  <c r="N146" i="3"/>
  <c r="Q146" i="3"/>
  <c r="P146" i="3"/>
  <c r="S145" i="3"/>
  <c r="A147" i="3"/>
  <c r="V146" i="3"/>
  <c r="U146" i="3"/>
  <c r="T146" i="3"/>
  <c r="AA146" i="3"/>
  <c r="AB146" i="3"/>
  <c r="Z146" i="3"/>
  <c r="Y146" i="3"/>
  <c r="X146" i="3"/>
  <c r="W146" i="3"/>
  <c r="F147" i="3" l="1"/>
  <c r="I147" i="3"/>
  <c r="G147" i="3"/>
  <c r="H147" i="3"/>
  <c r="R145" i="3"/>
  <c r="J147" i="3"/>
  <c r="N147" i="3"/>
  <c r="Q147" i="3"/>
  <c r="P147" i="3"/>
  <c r="S146" i="3"/>
  <c r="A148" i="3"/>
  <c r="Y147" i="3"/>
  <c r="X147" i="3"/>
  <c r="W147" i="3"/>
  <c r="V147" i="3"/>
  <c r="U147" i="3"/>
  <c r="AB147" i="3"/>
  <c r="AA147" i="3"/>
  <c r="Z147" i="3"/>
  <c r="T147" i="3"/>
  <c r="F148" i="3" l="1"/>
  <c r="H148" i="3"/>
  <c r="G148" i="3"/>
  <c r="I148" i="3"/>
  <c r="R146" i="3"/>
  <c r="J148" i="3"/>
  <c r="N148" i="3"/>
  <c r="Q148" i="3"/>
  <c r="P148" i="3"/>
  <c r="S147" i="3"/>
  <c r="A149" i="3"/>
  <c r="AB148" i="3"/>
  <c r="AA148" i="3"/>
  <c r="Z148" i="3"/>
  <c r="Y148" i="3"/>
  <c r="T148" i="3"/>
  <c r="X148" i="3"/>
  <c r="W148" i="3"/>
  <c r="V148" i="3"/>
  <c r="U148" i="3"/>
  <c r="F149" i="3" l="1"/>
  <c r="I149" i="3"/>
  <c r="H149" i="3"/>
  <c r="G149" i="3"/>
  <c r="R147" i="3"/>
  <c r="J149" i="3"/>
  <c r="N149" i="3"/>
  <c r="Q149" i="3"/>
  <c r="P149" i="3"/>
  <c r="S148" i="3"/>
  <c r="A150" i="3"/>
  <c r="AB149" i="3"/>
  <c r="W149" i="3"/>
  <c r="T149" i="3"/>
  <c r="AA149" i="3"/>
  <c r="Z149" i="3"/>
  <c r="Y149" i="3"/>
  <c r="X149" i="3"/>
  <c r="V149" i="3"/>
  <c r="U149" i="3"/>
  <c r="F150" i="3" l="1"/>
  <c r="I150" i="3"/>
  <c r="H150" i="3"/>
  <c r="G150" i="3"/>
  <c r="R148" i="3"/>
  <c r="J150" i="3"/>
  <c r="N150" i="3"/>
  <c r="Q150" i="3"/>
  <c r="P150" i="3"/>
  <c r="S149" i="3"/>
  <c r="A151" i="3"/>
  <c r="V150" i="3"/>
  <c r="U150" i="3"/>
  <c r="T150" i="3"/>
  <c r="AA150" i="3"/>
  <c r="X150" i="3"/>
  <c r="W150" i="3"/>
  <c r="Z150" i="3"/>
  <c r="AB150" i="3"/>
  <c r="Y150" i="3"/>
  <c r="F151" i="3" l="1"/>
  <c r="H151" i="3"/>
  <c r="G151" i="3"/>
  <c r="I151" i="3"/>
  <c r="R149" i="3"/>
  <c r="J151" i="3"/>
  <c r="N151" i="3"/>
  <c r="Q151" i="3"/>
  <c r="P151" i="3"/>
  <c r="S150" i="3"/>
  <c r="A152" i="3"/>
  <c r="Y151" i="3"/>
  <c r="X151" i="3"/>
  <c r="W151" i="3"/>
  <c r="V151" i="3"/>
  <c r="U151" i="3"/>
  <c r="AB151" i="3"/>
  <c r="AA151" i="3"/>
  <c r="Z151" i="3"/>
  <c r="T151" i="3"/>
  <c r="F152" i="3" l="1"/>
  <c r="H152" i="3"/>
  <c r="G152" i="3"/>
  <c r="I152" i="3"/>
  <c r="R150" i="3"/>
  <c r="J152" i="3"/>
  <c r="N152" i="3"/>
  <c r="Q152" i="3"/>
  <c r="P152" i="3"/>
  <c r="S151" i="3"/>
  <c r="A153" i="3"/>
  <c r="AB152" i="3"/>
  <c r="AA152" i="3"/>
  <c r="Z152" i="3"/>
  <c r="Y152" i="3"/>
  <c r="X152" i="3"/>
  <c r="W152" i="3"/>
  <c r="V152" i="3"/>
  <c r="U152" i="3"/>
  <c r="T152" i="3"/>
  <c r="F153" i="3" l="1"/>
  <c r="I153" i="3"/>
  <c r="H153" i="3"/>
  <c r="G153" i="3"/>
  <c r="R151" i="3"/>
  <c r="J153" i="3"/>
  <c r="N153" i="3"/>
  <c r="Q153" i="3"/>
  <c r="P153" i="3"/>
  <c r="S152" i="3"/>
  <c r="A154" i="3"/>
  <c r="V153" i="3"/>
  <c r="X153" i="3"/>
  <c r="T153" i="3"/>
  <c r="AB153" i="3"/>
  <c r="W153" i="3"/>
  <c r="U153" i="3"/>
  <c r="AA153" i="3"/>
  <c r="Y153" i="3"/>
  <c r="Z153" i="3"/>
  <c r="F154" i="3" l="1"/>
  <c r="I154" i="3"/>
  <c r="H154" i="3"/>
  <c r="G154" i="3"/>
  <c r="R152" i="3"/>
  <c r="J154" i="3"/>
  <c r="N154" i="3"/>
  <c r="Q154" i="3"/>
  <c r="P154" i="3"/>
  <c r="S153" i="3"/>
  <c r="A155" i="3"/>
  <c r="Y154" i="3"/>
  <c r="W154" i="3"/>
  <c r="X154" i="3"/>
  <c r="V154" i="3"/>
  <c r="U154" i="3"/>
  <c r="T154" i="3"/>
  <c r="AB154" i="3"/>
  <c r="AA154" i="3"/>
  <c r="Z154" i="3"/>
  <c r="F155" i="3" l="1"/>
  <c r="I155" i="3"/>
  <c r="G155" i="3"/>
  <c r="H155" i="3"/>
  <c r="R153" i="3"/>
  <c r="J155" i="3"/>
  <c r="N155" i="3"/>
  <c r="Q155" i="3"/>
  <c r="P155" i="3"/>
  <c r="S154" i="3"/>
  <c r="A156" i="3"/>
  <c r="AB155" i="3"/>
  <c r="Z155" i="3"/>
  <c r="AA155" i="3"/>
  <c r="Y155" i="3"/>
  <c r="X155" i="3"/>
  <c r="U155" i="3"/>
  <c r="W155" i="3"/>
  <c r="V155" i="3"/>
  <c r="T155" i="3"/>
  <c r="F156" i="3" l="1"/>
  <c r="H156" i="3"/>
  <c r="G156" i="3"/>
  <c r="I156" i="3"/>
  <c r="R154" i="3"/>
  <c r="J156" i="3"/>
  <c r="N156" i="3"/>
  <c r="Q156" i="3"/>
  <c r="P156" i="3"/>
  <c r="S155" i="3"/>
  <c r="A157" i="3"/>
  <c r="U156" i="3"/>
  <c r="T156" i="3"/>
  <c r="AB156" i="3"/>
  <c r="AA156" i="3"/>
  <c r="Y156" i="3"/>
  <c r="Z156" i="3"/>
  <c r="W156" i="3"/>
  <c r="V156" i="3"/>
  <c r="X156" i="3"/>
  <c r="F157" i="3" l="1"/>
  <c r="I157" i="3"/>
  <c r="G157" i="3"/>
  <c r="H157" i="3"/>
  <c r="R155" i="3"/>
  <c r="J157" i="3"/>
  <c r="N157" i="3"/>
  <c r="Q157" i="3"/>
  <c r="P157" i="3"/>
  <c r="S156" i="3"/>
  <c r="A158" i="3"/>
  <c r="V157" i="3"/>
  <c r="T157" i="3"/>
  <c r="Z157" i="3"/>
  <c r="Y157" i="3"/>
  <c r="X157" i="3"/>
  <c r="W157" i="3"/>
  <c r="AA157" i="3"/>
  <c r="AB157" i="3"/>
  <c r="U157" i="3"/>
  <c r="F158" i="3" l="1"/>
  <c r="I158" i="3"/>
  <c r="H158" i="3"/>
  <c r="G158" i="3"/>
  <c r="R156" i="3"/>
  <c r="J158" i="3"/>
  <c r="N158" i="3"/>
  <c r="Q158" i="3"/>
  <c r="P158" i="3"/>
  <c r="S157" i="3"/>
  <c r="A159" i="3"/>
  <c r="Y158" i="3"/>
  <c r="W158" i="3"/>
  <c r="AB158" i="3"/>
  <c r="U158" i="3"/>
  <c r="X158" i="3"/>
  <c r="V158" i="3"/>
  <c r="T158" i="3"/>
  <c r="AA158" i="3"/>
  <c r="Z158" i="3"/>
  <c r="F159" i="3" l="1"/>
  <c r="H159" i="3"/>
  <c r="G159" i="3"/>
  <c r="I159" i="3"/>
  <c r="R157" i="3"/>
  <c r="J159" i="3"/>
  <c r="N159" i="3"/>
  <c r="S158" i="3"/>
  <c r="Q159" i="3"/>
  <c r="P159" i="3"/>
  <c r="A160" i="3"/>
  <c r="AB159" i="3"/>
  <c r="Z159" i="3"/>
  <c r="V159" i="3"/>
  <c r="U159" i="3"/>
  <c r="T159" i="3"/>
  <c r="AA159" i="3"/>
  <c r="X159" i="3"/>
  <c r="W159" i="3"/>
  <c r="Y159" i="3"/>
  <c r="F160" i="3" l="1"/>
  <c r="H160" i="3"/>
  <c r="G160" i="3"/>
  <c r="I160" i="3"/>
  <c r="R158" i="3"/>
  <c r="J160" i="3"/>
  <c r="N160" i="3"/>
  <c r="S159" i="3"/>
  <c r="Q160" i="3"/>
  <c r="P160" i="3"/>
  <c r="A161" i="3"/>
  <c r="AA160" i="3"/>
  <c r="Z160" i="3"/>
  <c r="Y160" i="3"/>
  <c r="X160" i="3"/>
  <c r="W160" i="3"/>
  <c r="T160" i="3"/>
  <c r="AB160" i="3"/>
  <c r="V160" i="3"/>
  <c r="U160" i="3"/>
  <c r="F161" i="3" l="1"/>
  <c r="I161" i="3"/>
  <c r="H161" i="3"/>
  <c r="G161" i="3"/>
  <c r="R159" i="3"/>
  <c r="J161" i="3"/>
  <c r="N161" i="3"/>
  <c r="S160" i="3"/>
  <c r="Q161" i="3"/>
  <c r="P161" i="3"/>
  <c r="A162" i="3"/>
  <c r="V161" i="3"/>
  <c r="T161" i="3"/>
  <c r="X161" i="3"/>
  <c r="W161" i="3"/>
  <c r="U161" i="3"/>
  <c r="AB161" i="3"/>
  <c r="AA161" i="3"/>
  <c r="Y161" i="3"/>
  <c r="Z161" i="3"/>
  <c r="F162" i="3" l="1"/>
  <c r="I162" i="3"/>
  <c r="H162" i="3"/>
  <c r="G162" i="3"/>
  <c r="R160" i="3"/>
  <c r="J162" i="3"/>
  <c r="N162" i="3"/>
  <c r="Q162" i="3"/>
  <c r="P162" i="3"/>
  <c r="S161" i="3"/>
  <c r="A163" i="3"/>
  <c r="Y162" i="3"/>
  <c r="W162" i="3"/>
  <c r="X162" i="3"/>
  <c r="V162" i="3"/>
  <c r="U162" i="3"/>
  <c r="T162" i="3"/>
  <c r="Z162" i="3"/>
  <c r="AB162" i="3"/>
  <c r="AA162" i="3"/>
  <c r="F163" i="3" l="1"/>
  <c r="I163" i="3"/>
  <c r="G163" i="3"/>
  <c r="H163" i="3"/>
  <c r="R161" i="3"/>
  <c r="J163" i="3"/>
  <c r="N163" i="3"/>
  <c r="Q163" i="3"/>
  <c r="P163" i="3"/>
  <c r="S162" i="3"/>
  <c r="A164" i="3"/>
  <c r="AB163" i="3"/>
  <c r="Z163" i="3"/>
  <c r="X163" i="3"/>
  <c r="AA163" i="3"/>
  <c r="T163" i="3"/>
  <c r="Y163" i="3"/>
  <c r="W163" i="3"/>
  <c r="V163" i="3"/>
  <c r="U163" i="3"/>
  <c r="F164" i="3" l="1"/>
  <c r="H164" i="3"/>
  <c r="G164" i="3"/>
  <c r="I164" i="3"/>
  <c r="R162" i="3"/>
  <c r="J164" i="3"/>
  <c r="N164" i="3"/>
  <c r="Q164" i="3"/>
  <c r="P164" i="3"/>
  <c r="S163" i="3"/>
  <c r="A165" i="3"/>
  <c r="AA164" i="3"/>
  <c r="V164" i="3"/>
  <c r="U164" i="3"/>
  <c r="T164" i="3"/>
  <c r="AB164" i="3"/>
  <c r="X164" i="3"/>
  <c r="W164" i="3"/>
  <c r="Y164" i="3"/>
  <c r="Z164" i="3"/>
  <c r="F165" i="3" l="1"/>
  <c r="I165" i="3"/>
  <c r="G165" i="3"/>
  <c r="H165" i="3"/>
  <c r="R163" i="3"/>
  <c r="J165" i="3"/>
  <c r="N165" i="3"/>
  <c r="Q165" i="3"/>
  <c r="P165" i="3"/>
  <c r="S164" i="3"/>
  <c r="A166" i="3"/>
  <c r="V165" i="3"/>
  <c r="T165" i="3"/>
  <c r="AB165" i="3"/>
  <c r="AA165" i="3"/>
  <c r="Z165" i="3"/>
  <c r="Y165" i="3"/>
  <c r="X165" i="3"/>
  <c r="W165" i="3"/>
  <c r="U165" i="3"/>
  <c r="F166" i="3" l="1"/>
  <c r="I166" i="3"/>
  <c r="H166" i="3"/>
  <c r="G166" i="3"/>
  <c r="R164" i="3"/>
  <c r="J166" i="3"/>
  <c r="N166" i="3"/>
  <c r="Q166" i="3"/>
  <c r="P166" i="3"/>
  <c r="S165" i="3"/>
  <c r="A167" i="3"/>
  <c r="Y166" i="3"/>
  <c r="W166" i="3"/>
  <c r="U166" i="3"/>
  <c r="AB166" i="3"/>
  <c r="AA166" i="3"/>
  <c r="Z166" i="3"/>
  <c r="X166" i="3"/>
  <c r="V166" i="3"/>
  <c r="T166" i="3"/>
  <c r="F167" i="3" l="1"/>
  <c r="H167" i="3"/>
  <c r="G167" i="3"/>
  <c r="I167" i="3"/>
  <c r="R165" i="3"/>
  <c r="J167" i="3"/>
  <c r="N167" i="3"/>
  <c r="Q167" i="3"/>
  <c r="P167" i="3"/>
  <c r="S166" i="3"/>
  <c r="A168" i="3"/>
  <c r="AB167" i="3"/>
  <c r="Z167" i="3"/>
  <c r="X167" i="3"/>
  <c r="AA167" i="3"/>
  <c r="Y167" i="3"/>
  <c r="W167" i="3"/>
  <c r="V167" i="3"/>
  <c r="U167" i="3"/>
  <c r="T167" i="3"/>
  <c r="F168" i="3" l="1"/>
  <c r="H168" i="3"/>
  <c r="G168" i="3"/>
  <c r="I168" i="3"/>
  <c r="R166" i="3"/>
  <c r="J168" i="3"/>
  <c r="N168" i="3"/>
  <c r="Q168" i="3"/>
  <c r="P168" i="3"/>
  <c r="S167" i="3"/>
  <c r="A169" i="3"/>
  <c r="AA168" i="3"/>
  <c r="W168" i="3"/>
  <c r="T168" i="3"/>
  <c r="AB168" i="3"/>
  <c r="U168" i="3"/>
  <c r="Z168" i="3"/>
  <c r="Y168" i="3"/>
  <c r="V168" i="3"/>
  <c r="X168" i="3"/>
  <c r="C168" i="3" l="1"/>
  <c r="D168" i="3"/>
  <c r="E168" i="3"/>
  <c r="F169" i="3"/>
  <c r="I169" i="3"/>
  <c r="H169" i="3"/>
  <c r="G169" i="3"/>
  <c r="R167" i="3"/>
  <c r="J169" i="3"/>
  <c r="N169" i="3"/>
  <c r="Q169" i="3"/>
  <c r="P169" i="3"/>
  <c r="S168" i="3"/>
  <c r="AG19" i="4" s="1"/>
  <c r="A170" i="3"/>
  <c r="V169" i="3"/>
  <c r="T169" i="3"/>
  <c r="Y169" i="3"/>
  <c r="X169" i="3"/>
  <c r="W169" i="3"/>
  <c r="U169" i="3"/>
  <c r="AB169" i="3"/>
  <c r="Z169" i="3"/>
  <c r="AA169" i="3"/>
  <c r="E169" i="3" l="1"/>
  <c r="AI20" i="4" s="1"/>
  <c r="D169" i="3"/>
  <c r="AH20" i="4" s="1"/>
  <c r="C169" i="3"/>
  <c r="AG20" i="4" s="1"/>
  <c r="AH19" i="4"/>
  <c r="AI19" i="4"/>
  <c r="F170" i="3"/>
  <c r="I170" i="3"/>
  <c r="H170" i="3"/>
  <c r="G170" i="3"/>
  <c r="R168" i="3"/>
  <c r="J170" i="3"/>
  <c r="N170" i="3"/>
  <c r="Q170" i="3"/>
  <c r="P170" i="3"/>
  <c r="S169" i="3"/>
  <c r="A171" i="3"/>
  <c r="Y170" i="3"/>
  <c r="W170" i="3"/>
  <c r="U170" i="3"/>
  <c r="AB170" i="3"/>
  <c r="AA170" i="3"/>
  <c r="V170" i="3"/>
  <c r="Z170" i="3"/>
  <c r="X170" i="3"/>
  <c r="T170" i="3"/>
  <c r="C170" i="3" l="1"/>
  <c r="AG21" i="4" s="1"/>
  <c r="E170" i="3"/>
  <c r="AI21" i="4" s="1"/>
  <c r="D170" i="3"/>
  <c r="AH21" i="4" s="1"/>
  <c r="F171" i="3"/>
  <c r="I171" i="3"/>
  <c r="G171" i="3"/>
  <c r="H171" i="3"/>
  <c r="R169" i="3"/>
  <c r="J171" i="3"/>
  <c r="N171" i="3"/>
  <c r="Q171" i="3"/>
  <c r="P171" i="3"/>
  <c r="S170" i="3"/>
  <c r="A172" i="3"/>
  <c r="AB171" i="3"/>
  <c r="Z171" i="3"/>
  <c r="X171" i="3"/>
  <c r="V171" i="3"/>
  <c r="U171" i="3"/>
  <c r="T171" i="3"/>
  <c r="Y171" i="3"/>
  <c r="AA171" i="3"/>
  <c r="W171" i="3"/>
  <c r="E171" i="3" l="1"/>
  <c r="D171" i="3"/>
  <c r="C171" i="3"/>
  <c r="F172" i="3"/>
  <c r="H172" i="3"/>
  <c r="G172" i="3"/>
  <c r="I172" i="3"/>
  <c r="R170" i="3"/>
  <c r="J172" i="3"/>
  <c r="N172" i="3"/>
  <c r="S171" i="3"/>
  <c r="AH22" i="4" s="1"/>
  <c r="Q172" i="3"/>
  <c r="P172" i="3"/>
  <c r="A173" i="3"/>
  <c r="AA172" i="3"/>
  <c r="AB172" i="3"/>
  <c r="Z172" i="3"/>
  <c r="Y172" i="3"/>
  <c r="W172" i="3"/>
  <c r="V172" i="3"/>
  <c r="X172" i="3"/>
  <c r="U172" i="3"/>
  <c r="T172" i="3"/>
  <c r="C172" i="3" l="1"/>
  <c r="E172" i="3"/>
  <c r="D172" i="3"/>
  <c r="AH23" i="4" s="1"/>
  <c r="AI22" i="4"/>
  <c r="AG22" i="4"/>
  <c r="F173" i="3"/>
  <c r="I173" i="3"/>
  <c r="H173" i="3"/>
  <c r="G173" i="3"/>
  <c r="R171" i="3"/>
  <c r="J173" i="3"/>
  <c r="N173" i="3"/>
  <c r="S172" i="3"/>
  <c r="Q173" i="3"/>
  <c r="P173" i="3"/>
  <c r="A174" i="3"/>
  <c r="V173" i="3"/>
  <c r="T173" i="3"/>
  <c r="U173" i="3"/>
  <c r="Z173" i="3"/>
  <c r="W173" i="3"/>
  <c r="AB173" i="3"/>
  <c r="AA173" i="3"/>
  <c r="Y173" i="3"/>
  <c r="X173" i="3"/>
  <c r="AI23" i="4" l="1"/>
  <c r="E173" i="3"/>
  <c r="AI24" i="4" s="1"/>
  <c r="D173" i="3"/>
  <c r="AH24" i="4" s="1"/>
  <c r="C173" i="3"/>
  <c r="AG23" i="4"/>
  <c r="F174" i="3"/>
  <c r="I174" i="3"/>
  <c r="H174" i="3"/>
  <c r="G174" i="3"/>
  <c r="R172" i="3"/>
  <c r="J174" i="3"/>
  <c r="N174" i="3"/>
  <c r="Q174" i="3"/>
  <c r="P174" i="3"/>
  <c r="S173" i="3"/>
  <c r="AG24" i="4" s="1"/>
  <c r="A175" i="3"/>
  <c r="Y174" i="3"/>
  <c r="W174" i="3"/>
  <c r="U174" i="3"/>
  <c r="AB174" i="3"/>
  <c r="AA174" i="3"/>
  <c r="Z174" i="3"/>
  <c r="X174" i="3"/>
  <c r="V174" i="3"/>
  <c r="T174" i="3"/>
  <c r="C174" i="3" l="1"/>
  <c r="E174" i="3"/>
  <c r="D174" i="3"/>
  <c r="F175" i="3"/>
  <c r="H175" i="3"/>
  <c r="G175" i="3"/>
  <c r="I175" i="3"/>
  <c r="R173" i="3"/>
  <c r="J175" i="3"/>
  <c r="N175" i="3"/>
  <c r="S174" i="3"/>
  <c r="AH25" i="4" s="1"/>
  <c r="Q175" i="3"/>
  <c r="P175" i="3"/>
  <c r="A176" i="3"/>
  <c r="AB175" i="3"/>
  <c r="Z175" i="3"/>
  <c r="X175" i="3"/>
  <c r="Y175" i="3"/>
  <c r="AA175" i="3"/>
  <c r="W175" i="3"/>
  <c r="T175" i="3"/>
  <c r="U175" i="3"/>
  <c r="V175" i="3"/>
  <c r="E175" i="3" l="1"/>
  <c r="D175" i="3"/>
  <c r="C175" i="3"/>
  <c r="AI25" i="4"/>
  <c r="AG25" i="4"/>
  <c r="F176" i="3"/>
  <c r="H176" i="3"/>
  <c r="G176" i="3"/>
  <c r="I176" i="3"/>
  <c r="R174" i="3"/>
  <c r="J176" i="3"/>
  <c r="N176" i="3"/>
  <c r="Q176" i="3"/>
  <c r="P176" i="3"/>
  <c r="S175" i="3"/>
  <c r="A177" i="3"/>
  <c r="AA176" i="3"/>
  <c r="Y176" i="3"/>
  <c r="X176" i="3"/>
  <c r="W176" i="3"/>
  <c r="V176" i="3"/>
  <c r="U176" i="3"/>
  <c r="AB176" i="3"/>
  <c r="Z176" i="3"/>
  <c r="T176" i="3"/>
  <c r="AH26" i="4" l="1"/>
  <c r="C176" i="3"/>
  <c r="E176" i="3"/>
  <c r="AI27" i="4" s="1"/>
  <c r="D176" i="3"/>
  <c r="AG26" i="4"/>
  <c r="AI26" i="4"/>
  <c r="F177" i="3"/>
  <c r="I177" i="3"/>
  <c r="H177" i="3"/>
  <c r="G177" i="3"/>
  <c r="R175" i="3"/>
  <c r="J177" i="3"/>
  <c r="N177" i="3"/>
  <c r="Q177" i="3"/>
  <c r="P177" i="3"/>
  <c r="S176" i="3"/>
  <c r="A178" i="3"/>
  <c r="V177" i="3"/>
  <c r="T177" i="3"/>
  <c r="AB177" i="3"/>
  <c r="W177" i="3"/>
  <c r="U177" i="3"/>
  <c r="AA177" i="3"/>
  <c r="Z177" i="3"/>
  <c r="Y177" i="3"/>
  <c r="X177" i="3"/>
  <c r="AG27" i="4" l="1"/>
  <c r="E177" i="3"/>
  <c r="D177" i="3"/>
  <c r="AH28" i="4" s="1"/>
  <c r="C177" i="3"/>
  <c r="AG28" i="4" s="1"/>
  <c r="AH27" i="4"/>
  <c r="F178" i="3"/>
  <c r="I178" i="3"/>
  <c r="H178" i="3"/>
  <c r="G178" i="3"/>
  <c r="R176" i="3"/>
  <c r="J178" i="3"/>
  <c r="N178" i="3"/>
  <c r="Q178" i="3"/>
  <c r="P178" i="3"/>
  <c r="S177" i="3"/>
  <c r="A179" i="3"/>
  <c r="Y178" i="3"/>
  <c r="W178" i="3"/>
  <c r="U178" i="3"/>
  <c r="X178" i="3"/>
  <c r="V178" i="3"/>
  <c r="T178" i="3"/>
  <c r="Z178" i="3"/>
  <c r="AB178" i="3"/>
  <c r="AA178" i="3"/>
  <c r="AI28" i="4" l="1"/>
  <c r="C178" i="3"/>
  <c r="E178" i="3"/>
  <c r="D178" i="3"/>
  <c r="AH29" i="4" s="1"/>
  <c r="F179" i="3"/>
  <c r="I179" i="3"/>
  <c r="G179" i="3"/>
  <c r="H179" i="3"/>
  <c r="R177" i="3"/>
  <c r="J179" i="3"/>
  <c r="N179" i="3"/>
  <c r="S178" i="3"/>
  <c r="AI29" i="4" s="1"/>
  <c r="Q179" i="3"/>
  <c r="P179" i="3"/>
  <c r="A180" i="3"/>
  <c r="AB179" i="3"/>
  <c r="Z179" i="3"/>
  <c r="X179" i="3"/>
  <c r="AA179" i="3"/>
  <c r="T179" i="3"/>
  <c r="Y179" i="3"/>
  <c r="W179" i="3"/>
  <c r="U179" i="3"/>
  <c r="V179" i="3"/>
  <c r="E179" i="3" l="1"/>
  <c r="D179" i="3"/>
  <c r="AH30" i="4" s="1"/>
  <c r="C179" i="3"/>
  <c r="AG29" i="4"/>
  <c r="F180" i="3"/>
  <c r="H180" i="3"/>
  <c r="G180" i="3"/>
  <c r="I180" i="3"/>
  <c r="R178" i="3"/>
  <c r="J180" i="3"/>
  <c r="N180" i="3"/>
  <c r="Q180" i="3"/>
  <c r="P180" i="3"/>
  <c r="S179" i="3"/>
  <c r="A181" i="3"/>
  <c r="AA180" i="3"/>
  <c r="V180" i="3"/>
  <c r="U180" i="3"/>
  <c r="T180" i="3"/>
  <c r="AB180" i="3"/>
  <c r="X180" i="3"/>
  <c r="W180" i="3"/>
  <c r="Z180" i="3"/>
  <c r="Y180" i="3"/>
  <c r="AI30" i="4" l="1"/>
  <c r="C180" i="3"/>
  <c r="E180" i="3"/>
  <c r="D180" i="3"/>
  <c r="AG30" i="4"/>
  <c r="F181" i="3"/>
  <c r="I181" i="3"/>
  <c r="G181" i="3"/>
  <c r="H181" i="3"/>
  <c r="R179" i="3"/>
  <c r="J181" i="3"/>
  <c r="N181" i="3"/>
  <c r="Q181" i="3"/>
  <c r="P181" i="3"/>
  <c r="S180" i="3"/>
  <c r="A182" i="3"/>
  <c r="V181" i="3"/>
  <c r="T181" i="3"/>
  <c r="AB181" i="3"/>
  <c r="AA181" i="3"/>
  <c r="Z181" i="3"/>
  <c r="Y181" i="3"/>
  <c r="X181" i="3"/>
  <c r="W181" i="3"/>
  <c r="U181" i="3"/>
  <c r="AG31" i="4" l="1"/>
  <c r="E181" i="3"/>
  <c r="D181" i="3"/>
  <c r="AH32" i="4" s="1"/>
  <c r="C181" i="3"/>
  <c r="AG32" i="4" s="1"/>
  <c r="AI31" i="4"/>
  <c r="AH31" i="4"/>
  <c r="F182" i="3"/>
  <c r="I182" i="3"/>
  <c r="H182" i="3"/>
  <c r="G182" i="3"/>
  <c r="R180" i="3"/>
  <c r="J182" i="3"/>
  <c r="N182" i="3"/>
  <c r="Q182" i="3"/>
  <c r="P182" i="3"/>
  <c r="S181" i="3"/>
  <c r="A183" i="3"/>
  <c r="Y182" i="3"/>
  <c r="W182" i="3"/>
  <c r="U182" i="3"/>
  <c r="AB182" i="3"/>
  <c r="AA182" i="3"/>
  <c r="X182" i="3"/>
  <c r="V182" i="3"/>
  <c r="Z182" i="3"/>
  <c r="T182" i="3"/>
  <c r="AI32" i="4" l="1"/>
  <c r="C182" i="3"/>
  <c r="E182" i="3"/>
  <c r="D182" i="3"/>
  <c r="F183" i="3"/>
  <c r="H183" i="3"/>
  <c r="G183" i="3"/>
  <c r="I183" i="3"/>
  <c r="R181" i="3"/>
  <c r="J183" i="3"/>
  <c r="N183" i="3"/>
  <c r="Q183" i="3"/>
  <c r="P183" i="3"/>
  <c r="S182" i="3"/>
  <c r="A184" i="3"/>
  <c r="AB183" i="3"/>
  <c r="Z183" i="3"/>
  <c r="X183" i="3"/>
  <c r="AA183" i="3"/>
  <c r="Y183" i="3"/>
  <c r="W183" i="3"/>
  <c r="V183" i="3"/>
  <c r="U183" i="3"/>
  <c r="T183" i="3"/>
  <c r="AI33" i="4" l="1"/>
  <c r="AH33" i="4"/>
  <c r="AG33" i="4"/>
  <c r="F184" i="3"/>
  <c r="H184" i="3"/>
  <c r="G184" i="3"/>
  <c r="I184" i="3"/>
  <c r="R182" i="3"/>
  <c r="J184" i="3"/>
  <c r="N184" i="3"/>
  <c r="Q184" i="3"/>
  <c r="P184" i="3"/>
  <c r="S183" i="3"/>
  <c r="A185" i="3"/>
  <c r="AA184" i="3"/>
  <c r="W184" i="3"/>
  <c r="V184" i="3"/>
  <c r="T184" i="3"/>
  <c r="AB184" i="3"/>
  <c r="Z184" i="3"/>
  <c r="Y184" i="3"/>
  <c r="X184" i="3"/>
  <c r="U184" i="3"/>
  <c r="F185" i="3" l="1"/>
  <c r="I185" i="3"/>
  <c r="H185" i="3"/>
  <c r="G185" i="3"/>
  <c r="R183" i="3"/>
  <c r="J185" i="3"/>
  <c r="N185" i="3"/>
  <c r="Q185" i="3"/>
  <c r="P185" i="3"/>
  <c r="S184" i="3"/>
  <c r="A186" i="3"/>
  <c r="V185" i="3"/>
  <c r="U185" i="3"/>
  <c r="T185" i="3"/>
  <c r="Z185" i="3"/>
  <c r="Y185" i="3"/>
  <c r="X185" i="3"/>
  <c r="W185" i="3"/>
  <c r="AB185" i="3"/>
  <c r="AA185" i="3"/>
  <c r="F186" i="3" l="1"/>
  <c r="I186" i="3"/>
  <c r="H186" i="3"/>
  <c r="G186" i="3"/>
  <c r="R184" i="3"/>
  <c r="J186" i="3"/>
  <c r="N186" i="3"/>
  <c r="Q186" i="3"/>
  <c r="P186" i="3"/>
  <c r="S185" i="3"/>
  <c r="A187" i="3"/>
  <c r="Y186" i="3"/>
  <c r="X186" i="3"/>
  <c r="W186" i="3"/>
  <c r="U186" i="3"/>
  <c r="AB186" i="3"/>
  <c r="Z186" i="3"/>
  <c r="AA186" i="3"/>
  <c r="V186" i="3"/>
  <c r="T186" i="3"/>
  <c r="F187" i="3" l="1"/>
  <c r="I187" i="3"/>
  <c r="G187" i="3"/>
  <c r="H187" i="3"/>
  <c r="R185" i="3"/>
  <c r="J187" i="3"/>
  <c r="N187" i="3"/>
  <c r="Q187" i="3"/>
  <c r="P187" i="3"/>
  <c r="S186" i="3"/>
  <c r="A188" i="3"/>
  <c r="Z187" i="3"/>
  <c r="AB187" i="3"/>
  <c r="AA187" i="3"/>
  <c r="X187" i="3"/>
  <c r="Y187" i="3"/>
  <c r="W187" i="3"/>
  <c r="V187" i="3"/>
  <c r="U187" i="3"/>
  <c r="T187" i="3"/>
  <c r="F188" i="3" l="1"/>
  <c r="H188" i="3"/>
  <c r="G188" i="3"/>
  <c r="I188" i="3"/>
  <c r="R186" i="3"/>
  <c r="J188" i="3"/>
  <c r="N188" i="3"/>
  <c r="Q188" i="3"/>
  <c r="P188" i="3"/>
  <c r="S187" i="3"/>
  <c r="A189" i="3"/>
  <c r="T188" i="3"/>
  <c r="AB188" i="3"/>
  <c r="V188" i="3"/>
  <c r="U188" i="3"/>
  <c r="W188" i="3"/>
  <c r="AA188" i="3"/>
  <c r="Z188" i="3"/>
  <c r="X188" i="3"/>
  <c r="Y188" i="3"/>
  <c r="F189" i="3" l="1"/>
  <c r="I189" i="3"/>
  <c r="H189" i="3"/>
  <c r="G189" i="3"/>
  <c r="R187" i="3"/>
  <c r="J189" i="3"/>
  <c r="N189" i="3"/>
  <c r="Q189" i="3"/>
  <c r="P189" i="3"/>
  <c r="S188" i="3"/>
  <c r="A190" i="3"/>
  <c r="T189" i="3"/>
  <c r="X189" i="3"/>
  <c r="W189" i="3"/>
  <c r="V189" i="3"/>
  <c r="AB189" i="3"/>
  <c r="AA189" i="3"/>
  <c r="Z189" i="3"/>
  <c r="Y189" i="3"/>
  <c r="U189" i="3"/>
  <c r="F190" i="3" l="1"/>
  <c r="I190" i="3"/>
  <c r="H190" i="3"/>
  <c r="G190" i="3"/>
  <c r="R188" i="3"/>
  <c r="J190" i="3"/>
  <c r="N190" i="3"/>
  <c r="Q190" i="3"/>
  <c r="P190" i="3"/>
  <c r="S189" i="3"/>
  <c r="A191" i="3"/>
  <c r="W190" i="3"/>
  <c r="AB190" i="3"/>
  <c r="AA190" i="3"/>
  <c r="Z190" i="3"/>
  <c r="X190" i="3"/>
  <c r="Y190" i="3"/>
  <c r="V190" i="3"/>
  <c r="T190" i="3"/>
  <c r="U190" i="3"/>
  <c r="F191" i="3" l="1"/>
  <c r="H191" i="3"/>
  <c r="G191" i="3"/>
  <c r="I191" i="3"/>
  <c r="R189" i="3"/>
  <c r="J191" i="3"/>
  <c r="N191" i="3"/>
  <c r="Q191" i="3"/>
  <c r="P191" i="3"/>
  <c r="S190" i="3"/>
  <c r="A192" i="3"/>
  <c r="Z191" i="3"/>
  <c r="AB191" i="3"/>
  <c r="AA191" i="3"/>
  <c r="Y191" i="3"/>
  <c r="X191" i="3"/>
  <c r="W191" i="3"/>
  <c r="V191" i="3"/>
  <c r="U191" i="3"/>
  <c r="T191" i="3"/>
  <c r="F192" i="3" l="1"/>
  <c r="H192" i="3"/>
  <c r="G192" i="3"/>
  <c r="I192" i="3"/>
  <c r="R190" i="3"/>
  <c r="J192" i="3"/>
  <c r="N192" i="3"/>
  <c r="Q192" i="3"/>
  <c r="P192" i="3"/>
  <c r="S191" i="3"/>
  <c r="A193" i="3"/>
  <c r="W192" i="3"/>
  <c r="V192" i="3"/>
  <c r="U192" i="3"/>
  <c r="T192" i="3"/>
  <c r="AB192" i="3"/>
  <c r="X192" i="3"/>
  <c r="Z192" i="3"/>
  <c r="Y192" i="3"/>
  <c r="AA192" i="3"/>
  <c r="F193" i="3" l="1"/>
  <c r="I193" i="3"/>
  <c r="H193" i="3"/>
  <c r="G193" i="3"/>
  <c r="R191" i="3"/>
  <c r="J193" i="3"/>
  <c r="N193" i="3"/>
  <c r="Q193" i="3"/>
  <c r="P193" i="3"/>
  <c r="S192" i="3"/>
  <c r="A194" i="3"/>
  <c r="T193" i="3"/>
  <c r="AA193" i="3"/>
  <c r="Z193" i="3"/>
  <c r="Y193" i="3"/>
  <c r="W193" i="3"/>
  <c r="AB193" i="3"/>
  <c r="X193" i="3"/>
  <c r="V193" i="3"/>
  <c r="U193" i="3"/>
  <c r="F194" i="3" l="1"/>
  <c r="I194" i="3"/>
  <c r="H194" i="3"/>
  <c r="G194" i="3"/>
  <c r="R192" i="3"/>
  <c r="J194" i="3"/>
  <c r="N194" i="3"/>
  <c r="Q194" i="3"/>
  <c r="P194" i="3"/>
  <c r="S193" i="3"/>
  <c r="A195" i="3"/>
  <c r="W194" i="3"/>
  <c r="AA194" i="3"/>
  <c r="V194" i="3"/>
  <c r="U194" i="3"/>
  <c r="T194" i="3"/>
  <c r="Z194" i="3"/>
  <c r="Y194" i="3"/>
  <c r="AB194" i="3"/>
  <c r="X194" i="3"/>
  <c r="F195" i="3" l="1"/>
  <c r="I195" i="3"/>
  <c r="G195" i="3"/>
  <c r="H195" i="3"/>
  <c r="R193" i="3"/>
  <c r="J195" i="3"/>
  <c r="N195" i="3"/>
  <c r="Q195" i="3"/>
  <c r="P195" i="3"/>
  <c r="S194" i="3"/>
  <c r="A196" i="3"/>
  <c r="Z195" i="3"/>
  <c r="V195" i="3"/>
  <c r="U195" i="3"/>
  <c r="T195" i="3"/>
  <c r="AB195" i="3"/>
  <c r="AA195" i="3"/>
  <c r="Y195" i="3"/>
  <c r="X195" i="3"/>
  <c r="W195" i="3"/>
  <c r="F196" i="3" l="1"/>
  <c r="H196" i="3"/>
  <c r="G196" i="3"/>
  <c r="I196" i="3"/>
  <c r="R194" i="3"/>
  <c r="J196" i="3"/>
  <c r="N196" i="3"/>
  <c r="Q196" i="3"/>
  <c r="P196" i="3"/>
  <c r="S195" i="3"/>
  <c r="A197" i="3"/>
  <c r="Z196" i="3"/>
  <c r="Y196" i="3"/>
  <c r="X196" i="3"/>
  <c r="V196" i="3"/>
  <c r="W196" i="3"/>
  <c r="U196" i="3"/>
  <c r="T196" i="3"/>
  <c r="AA196" i="3"/>
  <c r="AB196" i="3"/>
  <c r="F197" i="3" l="1"/>
  <c r="I197" i="3"/>
  <c r="G197" i="3"/>
  <c r="H197" i="3"/>
  <c r="R195" i="3"/>
  <c r="J197" i="3"/>
  <c r="N197" i="3"/>
  <c r="Q197" i="3"/>
  <c r="P197" i="3"/>
  <c r="S196" i="3"/>
  <c r="A198" i="3"/>
  <c r="T197" i="3"/>
  <c r="AB197" i="3"/>
  <c r="Z197" i="3"/>
  <c r="V197" i="3"/>
  <c r="U197" i="3"/>
  <c r="X197" i="3"/>
  <c r="Y197" i="3"/>
  <c r="AA197" i="3"/>
  <c r="W197" i="3"/>
  <c r="F198" i="3" l="1"/>
  <c r="I198" i="3"/>
  <c r="H198" i="3"/>
  <c r="G198" i="3"/>
  <c r="R196" i="3"/>
  <c r="J198" i="3"/>
  <c r="N198" i="3"/>
  <c r="S197" i="3"/>
  <c r="Q198" i="3"/>
  <c r="P198" i="3"/>
  <c r="A199" i="3"/>
  <c r="W198" i="3"/>
  <c r="U198" i="3"/>
  <c r="T198" i="3"/>
  <c r="Z198" i="3"/>
  <c r="Y198" i="3"/>
  <c r="X198" i="3"/>
  <c r="V198" i="3"/>
  <c r="AB198" i="3"/>
  <c r="AA198" i="3"/>
  <c r="F199" i="3" l="1"/>
  <c r="H199" i="3"/>
  <c r="G199" i="3"/>
  <c r="I199" i="3"/>
  <c r="R197" i="3"/>
  <c r="J199" i="3"/>
  <c r="N199" i="3"/>
  <c r="Q199" i="3"/>
  <c r="P199" i="3"/>
  <c r="S198" i="3"/>
  <c r="A200" i="3"/>
  <c r="Z199" i="3"/>
  <c r="Y199" i="3"/>
  <c r="X199" i="3"/>
  <c r="W199" i="3"/>
  <c r="U199" i="3"/>
  <c r="AA199" i="3"/>
  <c r="AB199" i="3"/>
  <c r="V199" i="3"/>
  <c r="T199" i="3"/>
  <c r="F200" i="3" l="1"/>
  <c r="H200" i="3"/>
  <c r="G200" i="3"/>
  <c r="I200" i="3"/>
  <c r="R198" i="3"/>
  <c r="J200" i="3"/>
  <c r="N200" i="3"/>
  <c r="Q200" i="3"/>
  <c r="P200" i="3"/>
  <c r="S199" i="3"/>
  <c r="A201" i="3"/>
  <c r="AB200" i="3"/>
  <c r="AA200" i="3"/>
  <c r="Y200" i="3"/>
  <c r="Z200" i="3"/>
  <c r="X200" i="3"/>
  <c r="W200" i="3"/>
  <c r="V200" i="3"/>
  <c r="U200" i="3"/>
  <c r="T200" i="3"/>
  <c r="F201" i="3" l="1"/>
  <c r="I201" i="3"/>
  <c r="H201" i="3"/>
  <c r="G201" i="3"/>
  <c r="R199" i="3"/>
  <c r="J201" i="3"/>
  <c r="N201" i="3"/>
  <c r="Q201" i="3"/>
  <c r="P201" i="3"/>
  <c r="S200" i="3"/>
  <c r="A202" i="3"/>
  <c r="T201" i="3"/>
  <c r="U201" i="3"/>
  <c r="W201" i="3"/>
  <c r="V201" i="3"/>
  <c r="AA201" i="3"/>
  <c r="Z201" i="3"/>
  <c r="Y201" i="3"/>
  <c r="X201" i="3"/>
  <c r="AB201" i="3"/>
  <c r="F202" i="3" l="1"/>
  <c r="I202" i="3"/>
  <c r="H202" i="3"/>
  <c r="G202" i="3"/>
  <c r="R200" i="3"/>
  <c r="J202" i="3"/>
  <c r="N202" i="3"/>
  <c r="S201" i="3"/>
  <c r="Q202" i="3"/>
  <c r="P202" i="3"/>
  <c r="A203" i="3"/>
  <c r="W202" i="3"/>
  <c r="Y202" i="3"/>
  <c r="X202" i="3"/>
  <c r="V202" i="3"/>
  <c r="T202" i="3"/>
  <c r="AB202" i="3"/>
  <c r="AA202" i="3"/>
  <c r="Z202" i="3"/>
  <c r="U202" i="3"/>
  <c r="F203" i="3" l="1"/>
  <c r="I203" i="3"/>
  <c r="G203" i="3"/>
  <c r="H203" i="3"/>
  <c r="R201" i="3"/>
  <c r="J203" i="3"/>
  <c r="N203" i="3"/>
  <c r="S202" i="3"/>
  <c r="Q203" i="3"/>
  <c r="P203" i="3"/>
  <c r="A204" i="3"/>
  <c r="Z203" i="3"/>
  <c r="AB203" i="3"/>
  <c r="AA203" i="3"/>
  <c r="X203" i="3"/>
  <c r="T203" i="3"/>
  <c r="Y203" i="3"/>
  <c r="W203" i="3"/>
  <c r="U203" i="3"/>
  <c r="V203" i="3"/>
  <c r="F204" i="3" l="1"/>
  <c r="H204" i="3"/>
  <c r="G204" i="3"/>
  <c r="I204" i="3"/>
  <c r="R202" i="3"/>
  <c r="J204" i="3"/>
  <c r="N204" i="3"/>
  <c r="Q204" i="3"/>
  <c r="P204" i="3"/>
  <c r="S203" i="3"/>
  <c r="A205" i="3"/>
  <c r="T204" i="3"/>
  <c r="AB204" i="3"/>
  <c r="AA204" i="3"/>
  <c r="Z204" i="3"/>
  <c r="Y204" i="3"/>
  <c r="X204" i="3"/>
  <c r="W204" i="3"/>
  <c r="V204" i="3"/>
  <c r="U204" i="3"/>
  <c r="F205" i="3" l="1"/>
  <c r="I205" i="3"/>
  <c r="G205" i="3"/>
  <c r="H205" i="3"/>
  <c r="R203" i="3"/>
  <c r="J205" i="3"/>
  <c r="N205" i="3"/>
  <c r="Q205" i="3"/>
  <c r="P205" i="3"/>
  <c r="S204" i="3"/>
  <c r="A206" i="3"/>
  <c r="T205" i="3"/>
  <c r="X205" i="3"/>
  <c r="W205" i="3"/>
  <c r="V205" i="3"/>
  <c r="U205" i="3"/>
  <c r="Y205" i="3"/>
  <c r="AB205" i="3"/>
  <c r="AA205" i="3"/>
  <c r="Z205" i="3"/>
  <c r="F206" i="3" l="1"/>
  <c r="I206" i="3"/>
  <c r="H206" i="3"/>
  <c r="G206" i="3"/>
  <c r="R204" i="3"/>
  <c r="J206" i="3"/>
  <c r="N206" i="3"/>
  <c r="S205" i="3"/>
  <c r="Q206" i="3"/>
  <c r="P206" i="3"/>
  <c r="A207" i="3"/>
  <c r="W206" i="3"/>
  <c r="AB206" i="3"/>
  <c r="AA206" i="3"/>
  <c r="Z206" i="3"/>
  <c r="X206" i="3"/>
  <c r="Y206" i="3"/>
  <c r="V206" i="3"/>
  <c r="T206" i="3"/>
  <c r="U206" i="3"/>
  <c r="F207" i="3" l="1"/>
  <c r="H207" i="3"/>
  <c r="G207" i="3"/>
  <c r="I207" i="3"/>
  <c r="R205" i="3"/>
  <c r="J207" i="3"/>
  <c r="S206" i="3"/>
  <c r="N207" i="3"/>
  <c r="Q207" i="3"/>
  <c r="P207" i="3"/>
  <c r="A208" i="3"/>
  <c r="Z207" i="3"/>
  <c r="AB207" i="3"/>
  <c r="W207" i="3"/>
  <c r="V207" i="3"/>
  <c r="U207" i="3"/>
  <c r="T207" i="3"/>
  <c r="AA207" i="3"/>
  <c r="Y207" i="3"/>
  <c r="X207" i="3"/>
  <c r="F208" i="3" l="1"/>
  <c r="H208" i="3"/>
  <c r="G208" i="3"/>
  <c r="I208" i="3"/>
  <c r="R206" i="3"/>
  <c r="S207" i="3"/>
  <c r="J208" i="3"/>
  <c r="N208" i="3"/>
  <c r="Q208" i="3"/>
  <c r="P208" i="3"/>
  <c r="A209" i="3"/>
  <c r="W208" i="3"/>
  <c r="V208" i="3"/>
  <c r="U208" i="3"/>
  <c r="AB208" i="3"/>
  <c r="AA208" i="3"/>
  <c r="Z208" i="3"/>
  <c r="Y208" i="3"/>
  <c r="X208" i="3"/>
  <c r="T208" i="3"/>
  <c r="F209" i="3" l="1"/>
  <c r="I209" i="3"/>
  <c r="H209" i="3"/>
  <c r="G209" i="3"/>
  <c r="R207" i="3"/>
  <c r="J209" i="3"/>
  <c r="N209" i="3"/>
  <c r="Q209" i="3"/>
  <c r="P209" i="3"/>
  <c r="S208" i="3"/>
  <c r="A210" i="3"/>
  <c r="T209" i="3"/>
  <c r="AA209" i="3"/>
  <c r="Z209" i="3"/>
  <c r="Y209" i="3"/>
  <c r="W209" i="3"/>
  <c r="X209" i="3"/>
  <c r="V209" i="3"/>
  <c r="U209" i="3"/>
  <c r="AB209" i="3"/>
  <c r="F210" i="3" l="1"/>
  <c r="I210" i="3"/>
  <c r="H210" i="3"/>
  <c r="G210" i="3"/>
  <c r="R208" i="3"/>
  <c r="J210" i="3"/>
  <c r="N210" i="3"/>
  <c r="S209" i="3"/>
  <c r="Q210" i="3"/>
  <c r="P210" i="3"/>
  <c r="A211" i="3"/>
  <c r="W210" i="3"/>
  <c r="AA210" i="3"/>
  <c r="V210" i="3"/>
  <c r="U210" i="3"/>
  <c r="AB210" i="3"/>
  <c r="Z210" i="3"/>
  <c r="Y210" i="3"/>
  <c r="T210" i="3"/>
  <c r="X210" i="3"/>
  <c r="F211" i="3" l="1"/>
  <c r="I211" i="3"/>
  <c r="G211" i="3"/>
  <c r="H211" i="3"/>
  <c r="R209" i="3"/>
  <c r="J211" i="3"/>
  <c r="S210" i="3"/>
  <c r="N211" i="3"/>
  <c r="Q211" i="3"/>
  <c r="P211" i="3"/>
  <c r="A212" i="3"/>
  <c r="AA211" i="3"/>
  <c r="Z211" i="3"/>
  <c r="V211" i="3"/>
  <c r="U211" i="3"/>
  <c r="T211" i="3"/>
  <c r="AB211" i="3"/>
  <c r="Y211" i="3"/>
  <c r="X211" i="3"/>
  <c r="W211" i="3"/>
  <c r="F212" i="3" l="1"/>
  <c r="H212" i="3"/>
  <c r="G212" i="3"/>
  <c r="I212" i="3"/>
  <c r="R210" i="3"/>
  <c r="J212" i="3"/>
  <c r="N212" i="3"/>
  <c r="Q212" i="3"/>
  <c r="P212" i="3"/>
  <c r="S211" i="3"/>
  <c r="A213" i="3"/>
  <c r="AA212" i="3"/>
  <c r="Z212" i="3"/>
  <c r="Y212" i="3"/>
  <c r="W212" i="3"/>
  <c r="AB212" i="3"/>
  <c r="X212" i="3"/>
  <c r="U212" i="3"/>
  <c r="T212" i="3"/>
  <c r="V212" i="3"/>
  <c r="F213" i="3" l="1"/>
  <c r="I213" i="3"/>
  <c r="H213" i="3"/>
  <c r="G213" i="3"/>
  <c r="R211" i="3"/>
  <c r="J213" i="3"/>
  <c r="N213" i="3"/>
  <c r="Q213" i="3"/>
  <c r="P213" i="3"/>
  <c r="S212" i="3"/>
  <c r="A214" i="3"/>
  <c r="U213" i="3"/>
  <c r="T213" i="3"/>
  <c r="AB213" i="3"/>
  <c r="AA213" i="3"/>
  <c r="Z213" i="3"/>
  <c r="Y213" i="3"/>
  <c r="X213" i="3"/>
  <c r="W213" i="3"/>
  <c r="V213" i="3"/>
  <c r="F214" i="3" l="1"/>
  <c r="I214" i="3"/>
  <c r="H214" i="3"/>
  <c r="G214" i="3"/>
  <c r="R212" i="3"/>
  <c r="J214" i="3"/>
  <c r="N214" i="3"/>
  <c r="Q214" i="3"/>
  <c r="P214" i="3"/>
  <c r="S213" i="3"/>
  <c r="A215" i="3"/>
  <c r="AB214" i="3"/>
  <c r="X214" i="3"/>
  <c r="W214" i="3"/>
  <c r="Y214" i="3"/>
  <c r="V214" i="3"/>
  <c r="U214" i="3"/>
  <c r="T214" i="3"/>
  <c r="AA214" i="3"/>
  <c r="Z214" i="3"/>
  <c r="F215" i="3" l="1"/>
  <c r="H215" i="3"/>
  <c r="G215" i="3"/>
  <c r="I215" i="3"/>
  <c r="R213" i="3"/>
  <c r="J215" i="3"/>
  <c r="S214" i="3"/>
  <c r="N215" i="3"/>
  <c r="Q215" i="3"/>
  <c r="P215" i="3"/>
  <c r="A216" i="3"/>
  <c r="AB215" i="3"/>
  <c r="AA215" i="3"/>
  <c r="Y215" i="3"/>
  <c r="Z215" i="3"/>
  <c r="T215" i="3"/>
  <c r="X215" i="3"/>
  <c r="W215" i="3"/>
  <c r="U215" i="3"/>
  <c r="V215" i="3"/>
  <c r="F216" i="3" l="1"/>
  <c r="H216" i="3"/>
  <c r="G216" i="3"/>
  <c r="I216" i="3"/>
  <c r="R214" i="3"/>
  <c r="J216" i="3"/>
  <c r="N216" i="3"/>
  <c r="Q216" i="3"/>
  <c r="P216" i="3"/>
  <c r="S215" i="3"/>
  <c r="A217" i="3"/>
  <c r="V216" i="3"/>
  <c r="W216" i="3"/>
  <c r="U216" i="3"/>
  <c r="T216" i="3"/>
  <c r="AA216" i="3"/>
  <c r="Z216" i="3"/>
  <c r="Y216" i="3"/>
  <c r="X216" i="3"/>
  <c r="AB216" i="3"/>
  <c r="F217" i="3" l="1"/>
  <c r="I217" i="3"/>
  <c r="H217" i="3"/>
  <c r="G217" i="3"/>
  <c r="R215" i="3"/>
  <c r="J217" i="3"/>
  <c r="N217" i="3"/>
  <c r="Q217" i="3"/>
  <c r="P217" i="3"/>
  <c r="S216" i="3"/>
  <c r="A218" i="3"/>
  <c r="Y217" i="3"/>
  <c r="W217" i="3"/>
  <c r="V217" i="3"/>
  <c r="AB217" i="3"/>
  <c r="AA217" i="3"/>
  <c r="X217" i="3"/>
  <c r="Z217" i="3"/>
  <c r="U217" i="3"/>
  <c r="T217" i="3"/>
  <c r="F218" i="3" l="1"/>
  <c r="I218" i="3"/>
  <c r="H218" i="3"/>
  <c r="G218" i="3"/>
  <c r="R216" i="3"/>
  <c r="J218" i="3"/>
  <c r="N218" i="3"/>
  <c r="S217" i="3"/>
  <c r="Q218" i="3"/>
  <c r="P218" i="3"/>
  <c r="A219" i="3"/>
  <c r="AB218" i="3"/>
  <c r="AA218" i="3"/>
  <c r="Z218" i="3"/>
  <c r="T218" i="3"/>
  <c r="Y218" i="3"/>
  <c r="X218" i="3"/>
  <c r="W218" i="3"/>
  <c r="V218" i="3"/>
  <c r="U218" i="3"/>
  <c r="F219" i="3" l="1"/>
  <c r="I219" i="3"/>
  <c r="G219" i="3"/>
  <c r="H219" i="3"/>
  <c r="R217" i="3"/>
  <c r="J219" i="3"/>
  <c r="N219" i="3"/>
  <c r="Q219" i="3"/>
  <c r="P219" i="3"/>
  <c r="S218" i="3"/>
  <c r="A220" i="3"/>
  <c r="T219" i="3"/>
  <c r="AA219" i="3"/>
  <c r="Z219" i="3"/>
  <c r="Y219" i="3"/>
  <c r="W219" i="3"/>
  <c r="X219" i="3"/>
  <c r="V219" i="3"/>
  <c r="U219" i="3"/>
  <c r="AB219" i="3"/>
  <c r="F220" i="3" l="1"/>
  <c r="H220" i="3"/>
  <c r="G220" i="3"/>
  <c r="I220" i="3"/>
  <c r="R218" i="3"/>
  <c r="J220" i="3"/>
  <c r="N220" i="3"/>
  <c r="Q220" i="3"/>
  <c r="P220" i="3"/>
  <c r="S219" i="3"/>
  <c r="A221" i="3"/>
  <c r="V220" i="3"/>
  <c r="X220" i="3"/>
  <c r="W220" i="3"/>
  <c r="U220" i="3"/>
  <c r="AA220" i="3"/>
  <c r="Y220" i="3"/>
  <c r="Z220" i="3"/>
  <c r="AB220" i="3"/>
  <c r="T220" i="3"/>
  <c r="F221" i="3" l="1"/>
  <c r="I221" i="3"/>
  <c r="G221" i="3"/>
  <c r="H221" i="3"/>
  <c r="R219" i="3"/>
  <c r="J221" i="3"/>
  <c r="N221" i="3"/>
  <c r="Q221" i="3"/>
  <c r="P221" i="3"/>
  <c r="S220" i="3"/>
  <c r="A222" i="3"/>
  <c r="Y221" i="3"/>
  <c r="AB221" i="3"/>
  <c r="AA221" i="3"/>
  <c r="Z221" i="3"/>
  <c r="X221" i="3"/>
  <c r="W221" i="3"/>
  <c r="U221" i="3"/>
  <c r="V221" i="3"/>
  <c r="T221" i="3"/>
  <c r="F222" i="3" l="1"/>
  <c r="I222" i="3"/>
  <c r="H222" i="3"/>
  <c r="G222" i="3"/>
  <c r="R220" i="3"/>
  <c r="J222" i="3"/>
  <c r="N222" i="3"/>
  <c r="Q222" i="3"/>
  <c r="P222" i="3"/>
  <c r="S221" i="3"/>
  <c r="A223" i="3"/>
  <c r="AB222" i="3"/>
  <c r="T222" i="3"/>
  <c r="X222" i="3"/>
  <c r="W222" i="3"/>
  <c r="V222" i="3"/>
  <c r="U222" i="3"/>
  <c r="Y222" i="3"/>
  <c r="AA222" i="3"/>
  <c r="Z222" i="3"/>
  <c r="F223" i="3" l="1"/>
  <c r="H223" i="3"/>
  <c r="G223" i="3"/>
  <c r="I223" i="3"/>
  <c r="R221" i="3"/>
  <c r="J223" i="3"/>
  <c r="N223" i="3"/>
  <c r="Q223" i="3"/>
  <c r="P223" i="3"/>
  <c r="S222" i="3"/>
  <c r="A224" i="3"/>
  <c r="W223" i="3"/>
  <c r="V223" i="3"/>
  <c r="U223" i="3"/>
  <c r="AA223" i="3"/>
  <c r="Z223" i="3"/>
  <c r="Y223" i="3"/>
  <c r="T223" i="3"/>
  <c r="X223" i="3"/>
  <c r="AB223" i="3"/>
  <c r="F224" i="3" l="1"/>
  <c r="H224" i="3"/>
  <c r="G224" i="3"/>
  <c r="I224" i="3"/>
  <c r="R222" i="3"/>
  <c r="J224" i="3"/>
  <c r="N224" i="3"/>
  <c r="Q224" i="3"/>
  <c r="P224" i="3"/>
  <c r="S223" i="3"/>
  <c r="A225" i="3"/>
  <c r="V224" i="3"/>
  <c r="AA224" i="3"/>
  <c r="Z224" i="3"/>
  <c r="Y224" i="3"/>
  <c r="AB224" i="3"/>
  <c r="X224" i="3"/>
  <c r="W224" i="3"/>
  <c r="U224" i="3"/>
  <c r="T224" i="3"/>
  <c r="E224" i="3" l="1"/>
  <c r="D224" i="3"/>
  <c r="C224" i="3"/>
  <c r="F225" i="3"/>
  <c r="I225" i="3"/>
  <c r="H225" i="3"/>
  <c r="G225" i="3"/>
  <c r="R223" i="3"/>
  <c r="J225" i="3"/>
  <c r="N225" i="3"/>
  <c r="Q225" i="3"/>
  <c r="P225" i="3"/>
  <c r="S224" i="3"/>
  <c r="AU16" i="4" s="1"/>
  <c r="A226" i="3"/>
  <c r="Y225" i="3"/>
  <c r="Z225" i="3"/>
  <c r="X225" i="3"/>
  <c r="W225" i="3"/>
  <c r="U225" i="3"/>
  <c r="V225" i="3"/>
  <c r="T225" i="3"/>
  <c r="AA225" i="3"/>
  <c r="AB225" i="3"/>
  <c r="C225" i="3" l="1"/>
  <c r="AS17" i="4" s="1"/>
  <c r="E225" i="3"/>
  <c r="AU17" i="4" s="1"/>
  <c r="D225" i="3"/>
  <c r="AT17" i="4" s="1"/>
  <c r="AS16" i="4"/>
  <c r="AT16" i="4"/>
  <c r="F226" i="3"/>
  <c r="I226" i="3"/>
  <c r="H226" i="3"/>
  <c r="G226" i="3"/>
  <c r="R224" i="3"/>
  <c r="J226" i="3"/>
  <c r="N226" i="3"/>
  <c r="Q226" i="3"/>
  <c r="P226" i="3"/>
  <c r="S225" i="3"/>
  <c r="A227" i="3"/>
  <c r="AB226" i="3"/>
  <c r="V226" i="3"/>
  <c r="U226" i="3"/>
  <c r="T226" i="3"/>
  <c r="Y226" i="3"/>
  <c r="X226" i="3"/>
  <c r="W226" i="3"/>
  <c r="AA226" i="3"/>
  <c r="Z226" i="3"/>
  <c r="E226" i="3" l="1"/>
  <c r="AU18" i="4" s="1"/>
  <c r="D226" i="3"/>
  <c r="C226" i="3"/>
  <c r="AS18" i="4" s="1"/>
  <c r="AT18" i="4"/>
  <c r="F227" i="3"/>
  <c r="I227" i="3"/>
  <c r="G227" i="3"/>
  <c r="H227" i="3"/>
  <c r="R225" i="3"/>
  <c r="J227" i="3"/>
  <c r="N227" i="3"/>
  <c r="Q227" i="3"/>
  <c r="P227" i="3"/>
  <c r="S226" i="3"/>
  <c r="A228" i="3"/>
  <c r="Z227" i="3"/>
  <c r="Y227" i="3"/>
  <c r="X227" i="3"/>
  <c r="AA227" i="3"/>
  <c r="W227" i="3"/>
  <c r="V227" i="3"/>
  <c r="T227" i="3"/>
  <c r="AB227" i="3"/>
  <c r="U227" i="3"/>
  <c r="C227" i="3" l="1"/>
  <c r="AS19" i="4" s="1"/>
  <c r="E227" i="3"/>
  <c r="D227" i="3"/>
  <c r="F228" i="3"/>
  <c r="H228" i="3"/>
  <c r="G228" i="3"/>
  <c r="I228" i="3"/>
  <c r="R226" i="3"/>
  <c r="J228" i="3"/>
  <c r="N228" i="3"/>
  <c r="Q228" i="3"/>
  <c r="P228" i="3"/>
  <c r="S227" i="3"/>
  <c r="AU19" i="4" s="1"/>
  <c r="A229" i="3"/>
  <c r="V228" i="3"/>
  <c r="AB228" i="3"/>
  <c r="AA228" i="3"/>
  <c r="W228" i="3"/>
  <c r="U228" i="3"/>
  <c r="T228" i="3"/>
  <c r="Z228" i="3"/>
  <c r="Y228" i="3"/>
  <c r="X228" i="3"/>
  <c r="E228" i="3" l="1"/>
  <c r="D228" i="3"/>
  <c r="C228" i="3"/>
  <c r="AT19" i="4"/>
  <c r="F229" i="3"/>
  <c r="I229" i="3"/>
  <c r="G229" i="3"/>
  <c r="H229" i="3"/>
  <c r="R227" i="3"/>
  <c r="J229" i="3"/>
  <c r="N229" i="3"/>
  <c r="Q229" i="3"/>
  <c r="P229" i="3"/>
  <c r="S228" i="3"/>
  <c r="AU20" i="4" s="1"/>
  <c r="A230" i="3"/>
  <c r="Y229" i="3"/>
  <c r="U229" i="3"/>
  <c r="T229" i="3"/>
  <c r="Z229" i="3"/>
  <c r="X229" i="3"/>
  <c r="W229" i="3"/>
  <c r="AA229" i="3"/>
  <c r="V229" i="3"/>
  <c r="AB229" i="3"/>
  <c r="C229" i="3" l="1"/>
  <c r="E229" i="3"/>
  <c r="D229" i="3"/>
  <c r="AS20" i="4"/>
  <c r="AT20" i="4"/>
  <c r="F230" i="3"/>
  <c r="I230" i="3"/>
  <c r="H230" i="3"/>
  <c r="G230" i="3"/>
  <c r="R228" i="3"/>
  <c r="J230" i="3"/>
  <c r="N230" i="3"/>
  <c r="Q230" i="3"/>
  <c r="P230" i="3"/>
  <c r="S229" i="3"/>
  <c r="AS21" i="4" s="1"/>
  <c r="A231" i="3"/>
  <c r="AB230" i="3"/>
  <c r="Y230" i="3"/>
  <c r="X230" i="3"/>
  <c r="W230" i="3"/>
  <c r="AA230" i="3"/>
  <c r="Z230" i="3"/>
  <c r="V230" i="3"/>
  <c r="U230" i="3"/>
  <c r="T230" i="3"/>
  <c r="E230" i="3" l="1"/>
  <c r="D230" i="3"/>
  <c r="C230" i="3"/>
  <c r="AT21" i="4"/>
  <c r="AU21" i="4"/>
  <c r="F231" i="3"/>
  <c r="H231" i="3"/>
  <c r="G231" i="3"/>
  <c r="I231" i="3"/>
  <c r="R229" i="3"/>
  <c r="J231" i="3"/>
  <c r="N231" i="3"/>
  <c r="Q231" i="3"/>
  <c r="P231" i="3"/>
  <c r="S230" i="3"/>
  <c r="AS22" i="4" s="1"/>
  <c r="A232" i="3"/>
  <c r="AB231" i="3"/>
  <c r="AA231" i="3"/>
  <c r="X231" i="3"/>
  <c r="W231" i="3"/>
  <c r="V231" i="3"/>
  <c r="T231" i="3"/>
  <c r="U231" i="3"/>
  <c r="Y231" i="3"/>
  <c r="Z231" i="3"/>
  <c r="C231" i="3" l="1"/>
  <c r="AS23" i="4" s="1"/>
  <c r="E231" i="3"/>
  <c r="D231" i="3"/>
  <c r="AT22" i="4"/>
  <c r="AU22" i="4"/>
  <c r="F232" i="3"/>
  <c r="H232" i="3"/>
  <c r="G232" i="3"/>
  <c r="I232" i="3"/>
  <c r="R230" i="3"/>
  <c r="J232" i="3"/>
  <c r="N232" i="3"/>
  <c r="Q232" i="3"/>
  <c r="P232" i="3"/>
  <c r="S231" i="3"/>
  <c r="AT23" i="4" s="1"/>
  <c r="A233" i="3"/>
  <c r="W232" i="3"/>
  <c r="U232" i="3"/>
  <c r="T232" i="3"/>
  <c r="AB232" i="3"/>
  <c r="Y232" i="3"/>
  <c r="X232" i="3"/>
  <c r="V232" i="3"/>
  <c r="AA232" i="3"/>
  <c r="Z232" i="3"/>
  <c r="E232" i="3" l="1"/>
  <c r="D232" i="3"/>
  <c r="C232" i="3"/>
  <c r="AU23" i="4"/>
  <c r="AS24" i="4"/>
  <c r="F233" i="3"/>
  <c r="I233" i="3"/>
  <c r="H233" i="3"/>
  <c r="G233" i="3"/>
  <c r="R231" i="3"/>
  <c r="J233" i="3"/>
  <c r="N233" i="3"/>
  <c r="Q233" i="3"/>
  <c r="P233" i="3"/>
  <c r="S232" i="3"/>
  <c r="AU24" i="4" s="1"/>
  <c r="A234" i="3"/>
  <c r="V233" i="3"/>
  <c r="AA233" i="3"/>
  <c r="Z233" i="3"/>
  <c r="Y233" i="3"/>
  <c r="X233" i="3"/>
  <c r="AB233" i="3"/>
  <c r="W233" i="3"/>
  <c r="U233" i="3"/>
  <c r="T233" i="3"/>
  <c r="C233" i="3" l="1"/>
  <c r="E233" i="3"/>
  <c r="AU25" i="4" s="1"/>
  <c r="D233" i="3"/>
  <c r="AT25" i="4" s="1"/>
  <c r="AT24" i="4"/>
  <c r="F234" i="3"/>
  <c r="I234" i="3"/>
  <c r="H234" i="3"/>
  <c r="G234" i="3"/>
  <c r="R232" i="3"/>
  <c r="J234" i="3"/>
  <c r="N234" i="3"/>
  <c r="Q234" i="3"/>
  <c r="P234" i="3"/>
  <c r="S233" i="3"/>
  <c r="AS25" i="4" s="1"/>
  <c r="A235" i="3"/>
  <c r="Y234" i="3"/>
  <c r="AB234" i="3"/>
  <c r="W234" i="3"/>
  <c r="V234" i="3"/>
  <c r="U234" i="3"/>
  <c r="T234" i="3"/>
  <c r="AA234" i="3"/>
  <c r="X234" i="3"/>
  <c r="Z234" i="3"/>
  <c r="E234" i="3" l="1"/>
  <c r="D234" i="3"/>
  <c r="C234" i="3"/>
  <c r="F235" i="3"/>
  <c r="I235" i="3"/>
  <c r="G235" i="3"/>
  <c r="H235" i="3"/>
  <c r="R233" i="3"/>
  <c r="J235" i="3"/>
  <c r="N235" i="3"/>
  <c r="S234" i="3"/>
  <c r="AU26" i="4" s="1"/>
  <c r="Q235" i="3"/>
  <c r="P235" i="3"/>
  <c r="A236" i="3"/>
  <c r="AB235" i="3"/>
  <c r="V235" i="3"/>
  <c r="W235" i="3"/>
  <c r="U235" i="3"/>
  <c r="T235" i="3"/>
  <c r="AA235" i="3"/>
  <c r="Z235" i="3"/>
  <c r="Y235" i="3"/>
  <c r="X235" i="3"/>
  <c r="C235" i="3" l="1"/>
  <c r="E235" i="3"/>
  <c r="D235" i="3"/>
  <c r="AS26" i="4"/>
  <c r="AT26" i="4"/>
  <c r="F236" i="3"/>
  <c r="H236" i="3"/>
  <c r="G236" i="3"/>
  <c r="I236" i="3"/>
  <c r="R234" i="3"/>
  <c r="J236" i="3"/>
  <c r="N236" i="3"/>
  <c r="Q236" i="3"/>
  <c r="P236" i="3"/>
  <c r="S235" i="3"/>
  <c r="A237" i="3"/>
  <c r="Z236" i="3"/>
  <c r="AB236" i="3"/>
  <c r="AA236" i="3"/>
  <c r="Y236" i="3"/>
  <c r="X236" i="3"/>
  <c r="T236" i="3"/>
  <c r="W236" i="3"/>
  <c r="V236" i="3"/>
  <c r="U236" i="3"/>
  <c r="AU27" i="4" l="1"/>
  <c r="E236" i="3"/>
  <c r="AU28" i="4" s="1"/>
  <c r="D236" i="3"/>
  <c r="AT28" i="4" s="1"/>
  <c r="C236" i="3"/>
  <c r="AS28" i="4" s="1"/>
  <c r="AS27" i="4"/>
  <c r="AT27" i="4"/>
  <c r="F237" i="3"/>
  <c r="I237" i="3"/>
  <c r="H237" i="3"/>
  <c r="G237" i="3"/>
  <c r="R235" i="3"/>
  <c r="J237" i="3"/>
  <c r="N237" i="3"/>
  <c r="S236" i="3"/>
  <c r="Q237" i="3"/>
  <c r="P237" i="3"/>
  <c r="A238" i="3"/>
  <c r="V237" i="3"/>
  <c r="AA237" i="3"/>
  <c r="Z237" i="3"/>
  <c r="Y237" i="3"/>
  <c r="W237" i="3"/>
  <c r="X237" i="3"/>
  <c r="U237" i="3"/>
  <c r="T237" i="3"/>
  <c r="AB237" i="3"/>
  <c r="C237" i="3" l="1"/>
  <c r="E237" i="3"/>
  <c r="D237" i="3"/>
  <c r="F238" i="3"/>
  <c r="I238" i="3"/>
  <c r="H238" i="3"/>
  <c r="G238" i="3"/>
  <c r="R236" i="3"/>
  <c r="J238" i="3"/>
  <c r="N238" i="3"/>
  <c r="Q238" i="3"/>
  <c r="P238" i="3"/>
  <c r="S237" i="3"/>
  <c r="AS29" i="4" s="1"/>
  <c r="A239" i="3"/>
  <c r="Y238" i="3"/>
  <c r="U238" i="3"/>
  <c r="X238" i="3"/>
  <c r="W238" i="3"/>
  <c r="V238" i="3"/>
  <c r="AB238" i="3"/>
  <c r="AA238" i="3"/>
  <c r="Z238" i="3"/>
  <c r="T238" i="3"/>
  <c r="E238" i="3" l="1"/>
  <c r="D238" i="3"/>
  <c r="C238" i="3"/>
  <c r="AU29" i="4"/>
  <c r="AT29" i="4"/>
  <c r="F239" i="3"/>
  <c r="H239" i="3"/>
  <c r="G239" i="3"/>
  <c r="I239" i="3"/>
  <c r="R237" i="3"/>
  <c r="J239" i="3"/>
  <c r="N239" i="3"/>
  <c r="Q239" i="3"/>
  <c r="P239" i="3"/>
  <c r="S238" i="3"/>
  <c r="A240" i="3"/>
  <c r="AB239" i="3"/>
  <c r="Y239" i="3"/>
  <c r="AA239" i="3"/>
  <c r="Z239" i="3"/>
  <c r="X239" i="3"/>
  <c r="V239" i="3"/>
  <c r="W239" i="3"/>
  <c r="U239" i="3"/>
  <c r="T239" i="3"/>
  <c r="AU30" i="4" l="1"/>
  <c r="AS30" i="4"/>
  <c r="AT30" i="4"/>
  <c r="F240" i="3"/>
  <c r="H240" i="3"/>
  <c r="G240" i="3"/>
  <c r="I240" i="3"/>
  <c r="R238" i="3"/>
  <c r="J240" i="3"/>
  <c r="N240" i="3"/>
  <c r="Q240" i="3"/>
  <c r="P240" i="3"/>
  <c r="S239" i="3"/>
  <c r="A241" i="3"/>
  <c r="U240" i="3"/>
  <c r="T240" i="3"/>
  <c r="V240" i="3"/>
  <c r="Z240" i="3"/>
  <c r="Y240" i="3"/>
  <c r="X240" i="3"/>
  <c r="W240" i="3"/>
  <c r="AA240" i="3"/>
  <c r="AB240" i="3"/>
  <c r="F241" i="3" l="1"/>
  <c r="I241" i="3"/>
  <c r="H241" i="3"/>
  <c r="G241" i="3"/>
  <c r="R239" i="3"/>
  <c r="J241" i="3"/>
  <c r="N241" i="3"/>
  <c r="Q241" i="3"/>
  <c r="P241" i="3"/>
  <c r="S240" i="3"/>
  <c r="A242" i="3"/>
  <c r="V241" i="3"/>
  <c r="T241" i="3"/>
  <c r="Z241" i="3"/>
  <c r="Y241" i="3"/>
  <c r="X241" i="3"/>
  <c r="AB241" i="3"/>
  <c r="W241" i="3"/>
  <c r="AA241" i="3"/>
  <c r="U241" i="3"/>
  <c r="F242" i="3" l="1"/>
  <c r="I242" i="3"/>
  <c r="H242" i="3"/>
  <c r="G242" i="3"/>
  <c r="R240" i="3"/>
  <c r="J242" i="3"/>
  <c r="N242" i="3"/>
  <c r="Q242" i="3"/>
  <c r="P242" i="3"/>
  <c r="S241" i="3"/>
  <c r="A243" i="3"/>
  <c r="Y242" i="3"/>
  <c r="X242" i="3"/>
  <c r="U242" i="3"/>
  <c r="T242" i="3"/>
  <c r="AB242" i="3"/>
  <c r="AA242" i="3"/>
  <c r="Z242" i="3"/>
  <c r="W242" i="3"/>
  <c r="V242" i="3"/>
  <c r="F243" i="3" l="1"/>
  <c r="I243" i="3"/>
  <c r="G243" i="3"/>
  <c r="H243" i="3"/>
  <c r="R241" i="3"/>
  <c r="J243" i="3"/>
  <c r="N243" i="3"/>
  <c r="Q243" i="3"/>
  <c r="P243" i="3"/>
  <c r="S242" i="3"/>
  <c r="A244" i="3"/>
  <c r="AB243" i="3"/>
  <c r="V243" i="3"/>
  <c r="U243" i="3"/>
  <c r="T243" i="3"/>
  <c r="AA243" i="3"/>
  <c r="Y243" i="3"/>
  <c r="Z243" i="3"/>
  <c r="X243" i="3"/>
  <c r="W243" i="3"/>
  <c r="F244" i="3" l="1"/>
  <c r="H244" i="3"/>
  <c r="G244" i="3"/>
  <c r="I244" i="3"/>
  <c r="R242" i="3"/>
  <c r="J244" i="3"/>
  <c r="N244" i="3"/>
  <c r="Q244" i="3"/>
  <c r="P244" i="3"/>
  <c r="S243" i="3"/>
  <c r="A245" i="3"/>
  <c r="T244" i="3"/>
  <c r="AB244" i="3"/>
  <c r="AA244" i="3"/>
  <c r="Z244" i="3"/>
  <c r="Y244" i="3"/>
  <c r="V244" i="3"/>
  <c r="U244" i="3"/>
  <c r="W244" i="3"/>
  <c r="X244" i="3"/>
  <c r="F245" i="3" l="1"/>
  <c r="I245" i="3"/>
  <c r="G245" i="3"/>
  <c r="H245" i="3"/>
  <c r="R243" i="3"/>
  <c r="J245" i="3"/>
  <c r="N245" i="3"/>
  <c r="Q245" i="3"/>
  <c r="P245" i="3"/>
  <c r="S244" i="3"/>
  <c r="A246" i="3"/>
  <c r="V245" i="3"/>
  <c r="X245" i="3"/>
  <c r="AA245" i="3"/>
  <c r="W245" i="3"/>
  <c r="U245" i="3"/>
  <c r="T245" i="3"/>
  <c r="AB245" i="3"/>
  <c r="Z245" i="3"/>
  <c r="Y245" i="3"/>
  <c r="F246" i="3" l="1"/>
  <c r="I246" i="3"/>
  <c r="H246" i="3"/>
  <c r="G246" i="3"/>
  <c r="R244" i="3"/>
  <c r="J246" i="3"/>
  <c r="N246" i="3"/>
  <c r="Q246" i="3"/>
  <c r="P246" i="3"/>
  <c r="S245" i="3"/>
  <c r="A247" i="3"/>
  <c r="Y246" i="3"/>
  <c r="AB246" i="3"/>
  <c r="AA246" i="3"/>
  <c r="W246" i="3"/>
  <c r="Z246" i="3"/>
  <c r="X246" i="3"/>
  <c r="V246" i="3"/>
  <c r="U246" i="3"/>
  <c r="T246" i="3"/>
  <c r="F247" i="3" l="1"/>
  <c r="H247" i="3"/>
  <c r="G247" i="3"/>
  <c r="I247" i="3"/>
  <c r="R245" i="3"/>
  <c r="J247" i="3"/>
  <c r="N247" i="3"/>
  <c r="Q247" i="3"/>
  <c r="P247" i="3"/>
  <c r="S246" i="3"/>
  <c r="A248" i="3"/>
  <c r="AB247" i="3"/>
  <c r="AA247" i="3"/>
  <c r="T247" i="3"/>
  <c r="X247" i="3"/>
  <c r="W247" i="3"/>
  <c r="V247" i="3"/>
  <c r="U247" i="3"/>
  <c r="Y247" i="3"/>
  <c r="Z247" i="3"/>
  <c r="F248" i="3" l="1"/>
  <c r="H248" i="3"/>
  <c r="G248" i="3"/>
  <c r="I248" i="3"/>
  <c r="R246" i="3"/>
  <c r="J248" i="3"/>
  <c r="N248" i="3"/>
  <c r="S247" i="3"/>
  <c r="Q248" i="3"/>
  <c r="P248" i="3"/>
  <c r="A249" i="3"/>
  <c r="W248" i="3"/>
  <c r="V248" i="3"/>
  <c r="Z248" i="3"/>
  <c r="Y248" i="3"/>
  <c r="X248" i="3"/>
  <c r="AB248" i="3"/>
  <c r="U248" i="3"/>
  <c r="AA248" i="3"/>
  <c r="T248" i="3"/>
  <c r="F249" i="3" l="1"/>
  <c r="I249" i="3"/>
  <c r="H249" i="3"/>
  <c r="G249" i="3"/>
  <c r="R247" i="3"/>
  <c r="J249" i="3"/>
  <c r="N249" i="3"/>
  <c r="Q249" i="3"/>
  <c r="P249" i="3"/>
  <c r="S248" i="3"/>
  <c r="A250" i="3"/>
  <c r="V249" i="3"/>
  <c r="AA249" i="3"/>
  <c r="Z249" i="3"/>
  <c r="W249" i="3"/>
  <c r="U249" i="3"/>
  <c r="T249" i="3"/>
  <c r="AB249" i="3"/>
  <c r="X249" i="3"/>
  <c r="Y249" i="3"/>
  <c r="F250" i="3" l="1"/>
  <c r="I250" i="3"/>
  <c r="H250" i="3"/>
  <c r="G250" i="3"/>
  <c r="R248" i="3"/>
  <c r="J250" i="3"/>
  <c r="N250" i="3"/>
  <c r="Q250" i="3"/>
  <c r="P250" i="3"/>
  <c r="S249" i="3"/>
  <c r="A251" i="3"/>
  <c r="Y250" i="3"/>
  <c r="AA250" i="3"/>
  <c r="X250" i="3"/>
  <c r="W250" i="3"/>
  <c r="V250" i="3"/>
  <c r="AB250" i="3"/>
  <c r="Z250" i="3"/>
  <c r="U250" i="3"/>
  <c r="T250" i="3"/>
  <c r="F251" i="3" l="1"/>
  <c r="I251" i="3"/>
  <c r="G251" i="3"/>
  <c r="H251" i="3"/>
  <c r="R249" i="3"/>
  <c r="J251" i="3"/>
  <c r="N251" i="3"/>
  <c r="Q251" i="3"/>
  <c r="P251" i="3"/>
  <c r="S250" i="3"/>
  <c r="A252" i="3"/>
  <c r="AB251" i="3"/>
  <c r="V251" i="3"/>
  <c r="U251" i="3"/>
  <c r="Z251" i="3"/>
  <c r="Y251" i="3"/>
  <c r="X251" i="3"/>
  <c r="T251" i="3"/>
  <c r="W251" i="3"/>
  <c r="AA251" i="3"/>
  <c r="F252" i="3" l="1"/>
  <c r="H252" i="3"/>
  <c r="G252" i="3"/>
  <c r="I252" i="3"/>
  <c r="R250" i="3"/>
  <c r="J252" i="3"/>
  <c r="N252" i="3"/>
  <c r="Q252" i="3"/>
  <c r="P252" i="3"/>
  <c r="S251" i="3"/>
  <c r="A253" i="3"/>
  <c r="Z252" i="3"/>
  <c r="Y252" i="3"/>
  <c r="V252" i="3"/>
  <c r="X252" i="3"/>
  <c r="W252" i="3"/>
  <c r="U252" i="3"/>
  <c r="AB252" i="3"/>
  <c r="AA252" i="3"/>
  <c r="T252" i="3"/>
  <c r="F253" i="3" l="1"/>
  <c r="I253" i="3"/>
  <c r="G253" i="3"/>
  <c r="H253" i="3"/>
  <c r="R251" i="3"/>
  <c r="J253" i="3"/>
  <c r="N253" i="3"/>
  <c r="Q253" i="3"/>
  <c r="P253" i="3"/>
  <c r="S252" i="3"/>
  <c r="A254" i="3"/>
  <c r="V253" i="3"/>
  <c r="Z253" i="3"/>
  <c r="AB253" i="3"/>
  <c r="AA253" i="3"/>
  <c r="X253" i="3"/>
  <c r="Y253" i="3"/>
  <c r="W253" i="3"/>
  <c r="U253" i="3"/>
  <c r="T253" i="3"/>
  <c r="F254" i="3" l="1"/>
  <c r="I254" i="3"/>
  <c r="H254" i="3"/>
  <c r="G254" i="3"/>
  <c r="R252" i="3"/>
  <c r="J254" i="3"/>
  <c r="N254" i="3"/>
  <c r="Q254" i="3"/>
  <c r="P254" i="3"/>
  <c r="S253" i="3"/>
  <c r="A255" i="3"/>
  <c r="Z254" i="3"/>
  <c r="Y254" i="3"/>
  <c r="U254" i="3"/>
  <c r="T254" i="3"/>
  <c r="X254" i="3"/>
  <c r="W254" i="3"/>
  <c r="V254" i="3"/>
  <c r="AA254" i="3"/>
  <c r="AB254" i="3"/>
  <c r="F255" i="3" l="1"/>
  <c r="H255" i="3"/>
  <c r="G255" i="3"/>
  <c r="I255" i="3"/>
  <c r="R253" i="3"/>
  <c r="J255" i="3"/>
  <c r="N255" i="3"/>
  <c r="Q255" i="3"/>
  <c r="P255" i="3"/>
  <c r="S254" i="3"/>
  <c r="A256" i="3"/>
  <c r="Y255" i="3"/>
  <c r="AA255" i="3"/>
  <c r="Z255" i="3"/>
  <c r="V255" i="3"/>
  <c r="W255" i="3"/>
  <c r="U255" i="3"/>
  <c r="T255" i="3"/>
  <c r="X255" i="3"/>
  <c r="AB255" i="3"/>
  <c r="F256" i="3" l="1"/>
  <c r="H256" i="3"/>
  <c r="G256" i="3"/>
  <c r="I256" i="3"/>
  <c r="R254" i="3"/>
  <c r="J256" i="3"/>
  <c r="N256" i="3"/>
  <c r="Q256" i="3"/>
  <c r="P256" i="3"/>
  <c r="S255" i="3"/>
  <c r="A257" i="3"/>
  <c r="AB256" i="3"/>
  <c r="U256" i="3"/>
  <c r="T256" i="3"/>
  <c r="Z256" i="3"/>
  <c r="Y256" i="3"/>
  <c r="X256" i="3"/>
  <c r="W256" i="3"/>
  <c r="AA256" i="3"/>
  <c r="V256" i="3"/>
  <c r="F257" i="3" l="1"/>
  <c r="I257" i="3"/>
  <c r="H257" i="3"/>
  <c r="G257" i="3"/>
  <c r="R255" i="3"/>
  <c r="J257" i="3"/>
  <c r="N257" i="3"/>
  <c r="Q257" i="3"/>
  <c r="P257" i="3"/>
  <c r="S256" i="3"/>
  <c r="A258" i="3"/>
  <c r="Y257" i="3"/>
  <c r="X257" i="3"/>
  <c r="Z257" i="3"/>
  <c r="W257" i="3"/>
  <c r="T257" i="3"/>
  <c r="AA257" i="3"/>
  <c r="V257" i="3"/>
  <c r="U257" i="3"/>
  <c r="AB257" i="3"/>
  <c r="F258" i="3" l="1"/>
  <c r="I258" i="3"/>
  <c r="H258" i="3"/>
  <c r="G258" i="3"/>
  <c r="R256" i="3"/>
  <c r="J258" i="3"/>
  <c r="N258" i="3"/>
  <c r="Q258" i="3"/>
  <c r="P258" i="3"/>
  <c r="S257" i="3"/>
  <c r="A259" i="3"/>
  <c r="V258" i="3"/>
  <c r="AB258" i="3"/>
  <c r="Z258" i="3"/>
  <c r="AA258" i="3"/>
  <c r="Y258" i="3"/>
  <c r="X258" i="3"/>
  <c r="T258" i="3"/>
  <c r="U258" i="3"/>
  <c r="W258" i="3"/>
  <c r="F259" i="3" l="1"/>
  <c r="I259" i="3"/>
  <c r="G259" i="3"/>
  <c r="H259" i="3"/>
  <c r="R257" i="3"/>
  <c r="J259" i="3"/>
  <c r="N259" i="3"/>
  <c r="Q259" i="3"/>
  <c r="P259" i="3"/>
  <c r="S258" i="3"/>
  <c r="A260" i="3"/>
  <c r="Y259" i="3"/>
  <c r="T259" i="3"/>
  <c r="W259" i="3"/>
  <c r="V259" i="3"/>
  <c r="U259" i="3"/>
  <c r="AA259" i="3"/>
  <c r="AB259" i="3"/>
  <c r="Z259" i="3"/>
  <c r="X259" i="3"/>
  <c r="F260" i="3" l="1"/>
  <c r="H260" i="3"/>
  <c r="G260" i="3"/>
  <c r="I260" i="3"/>
  <c r="R258" i="3"/>
  <c r="J260" i="3"/>
  <c r="N260" i="3"/>
  <c r="Q260" i="3"/>
  <c r="P260" i="3"/>
  <c r="S259" i="3"/>
  <c r="A261" i="3"/>
  <c r="AB260" i="3"/>
  <c r="X260" i="3"/>
  <c r="W260" i="3"/>
  <c r="Y260" i="3"/>
  <c r="V260" i="3"/>
  <c r="U260" i="3"/>
  <c r="T260" i="3"/>
  <c r="AA260" i="3"/>
  <c r="Z260" i="3"/>
  <c r="F261" i="3" l="1"/>
  <c r="I261" i="3"/>
  <c r="H261" i="3"/>
  <c r="G261" i="3"/>
  <c r="R259" i="3"/>
  <c r="J261" i="3"/>
  <c r="N261" i="3"/>
  <c r="S260" i="3"/>
  <c r="Q261" i="3"/>
  <c r="P261" i="3"/>
  <c r="A262" i="3"/>
  <c r="AB261" i="3"/>
  <c r="AA261" i="3"/>
  <c r="U261" i="3"/>
  <c r="T261" i="3"/>
  <c r="X261" i="3"/>
  <c r="W261" i="3"/>
  <c r="V261" i="3"/>
  <c r="Z261" i="3"/>
  <c r="Y261" i="3"/>
  <c r="F262" i="3" l="1"/>
  <c r="I262" i="3"/>
  <c r="H262" i="3"/>
  <c r="G262" i="3"/>
  <c r="R260" i="3"/>
  <c r="J262" i="3"/>
  <c r="N262" i="3"/>
  <c r="Q262" i="3"/>
  <c r="P262" i="3"/>
  <c r="S261" i="3"/>
  <c r="A263" i="3"/>
  <c r="V262" i="3"/>
  <c r="AA262" i="3"/>
  <c r="Z262" i="3"/>
  <c r="W262" i="3"/>
  <c r="Y262" i="3"/>
  <c r="AB262" i="3"/>
  <c r="X262" i="3"/>
  <c r="T262" i="3"/>
  <c r="U262" i="3"/>
  <c r="F263" i="3" l="1"/>
  <c r="H263" i="3"/>
  <c r="G263" i="3"/>
  <c r="I263" i="3"/>
  <c r="R261" i="3"/>
  <c r="J263" i="3"/>
  <c r="N263" i="3"/>
  <c r="Q263" i="3"/>
  <c r="P263" i="3"/>
  <c r="S262" i="3"/>
  <c r="A264" i="3"/>
  <c r="Y263" i="3"/>
  <c r="W263" i="3"/>
  <c r="V263" i="3"/>
  <c r="AA263" i="3"/>
  <c r="Z263" i="3"/>
  <c r="X263" i="3"/>
  <c r="AB263" i="3"/>
  <c r="U263" i="3"/>
  <c r="T263" i="3"/>
  <c r="F264" i="3" l="1"/>
  <c r="H264" i="3"/>
  <c r="G264" i="3"/>
  <c r="I264" i="3"/>
  <c r="R262" i="3"/>
  <c r="J264" i="3"/>
  <c r="N264" i="3"/>
  <c r="Q264" i="3"/>
  <c r="P264" i="3"/>
  <c r="S263" i="3"/>
  <c r="A265" i="3"/>
  <c r="AB264" i="3"/>
  <c r="AA264" i="3"/>
  <c r="Z264" i="3"/>
  <c r="X264" i="3"/>
  <c r="W264" i="3"/>
  <c r="T264" i="3"/>
  <c r="Y264" i="3"/>
  <c r="V264" i="3"/>
  <c r="U264" i="3"/>
  <c r="F265" i="3" l="1"/>
  <c r="I265" i="3"/>
  <c r="H265" i="3"/>
  <c r="G265" i="3"/>
  <c r="R263" i="3"/>
  <c r="J265" i="3"/>
  <c r="N265" i="3"/>
  <c r="Q265" i="3"/>
  <c r="P265" i="3"/>
  <c r="S264" i="3"/>
  <c r="A266" i="3"/>
  <c r="Z265" i="3"/>
  <c r="AB265" i="3"/>
  <c r="AA265" i="3"/>
  <c r="Y265" i="3"/>
  <c r="X265" i="3"/>
  <c r="T265" i="3"/>
  <c r="U265" i="3"/>
  <c r="W265" i="3"/>
  <c r="V265" i="3"/>
  <c r="F266" i="3" l="1"/>
  <c r="I266" i="3"/>
  <c r="H266" i="3"/>
  <c r="G266" i="3"/>
  <c r="R264" i="3"/>
  <c r="J266" i="3"/>
  <c r="N266" i="3"/>
  <c r="Q266" i="3"/>
  <c r="P266" i="3"/>
  <c r="S265" i="3"/>
  <c r="A267" i="3"/>
  <c r="V266" i="3"/>
  <c r="W266" i="3"/>
  <c r="U266" i="3"/>
  <c r="X266" i="3"/>
  <c r="T266" i="3"/>
  <c r="AB266" i="3"/>
  <c r="AA266" i="3"/>
  <c r="Z266" i="3"/>
  <c r="Y266" i="3"/>
  <c r="F267" i="3" l="1"/>
  <c r="I267" i="3"/>
  <c r="G267" i="3"/>
  <c r="H267" i="3"/>
  <c r="R265" i="3"/>
  <c r="J267" i="3"/>
  <c r="N267" i="3"/>
  <c r="Q267" i="3"/>
  <c r="P267" i="3"/>
  <c r="S266" i="3"/>
  <c r="A268" i="3"/>
  <c r="Y267" i="3"/>
  <c r="AA267" i="3"/>
  <c r="Z267" i="3"/>
  <c r="W267" i="3"/>
  <c r="AB267" i="3"/>
  <c r="T267" i="3"/>
  <c r="U267" i="3"/>
  <c r="X267" i="3"/>
  <c r="V267" i="3"/>
  <c r="F268" i="3" l="1"/>
  <c r="H268" i="3"/>
  <c r="G268" i="3"/>
  <c r="I268" i="3"/>
  <c r="R266" i="3"/>
  <c r="J268" i="3"/>
  <c r="N268" i="3"/>
  <c r="Q268" i="3"/>
  <c r="P268" i="3"/>
  <c r="S267" i="3"/>
  <c r="A269" i="3"/>
  <c r="AB268" i="3"/>
  <c r="U268" i="3"/>
  <c r="T268" i="3"/>
  <c r="X268" i="3"/>
  <c r="W268" i="3"/>
  <c r="V268" i="3"/>
  <c r="AA268" i="3"/>
  <c r="Z268" i="3"/>
  <c r="Y268" i="3"/>
  <c r="F269" i="3" l="1"/>
  <c r="I269" i="3"/>
  <c r="G269" i="3"/>
  <c r="H269" i="3"/>
  <c r="R267" i="3"/>
  <c r="J269" i="3"/>
  <c r="N269" i="3"/>
  <c r="Q269" i="3"/>
  <c r="P269" i="3"/>
  <c r="S268" i="3"/>
  <c r="A270" i="3"/>
  <c r="V269" i="3"/>
  <c r="U269" i="3"/>
  <c r="AA269" i="3"/>
  <c r="Z269" i="3"/>
  <c r="W269" i="3"/>
  <c r="AB269" i="3"/>
  <c r="Y269" i="3"/>
  <c r="X269" i="3"/>
  <c r="T269" i="3"/>
  <c r="F270" i="3" l="1"/>
  <c r="I270" i="3"/>
  <c r="H270" i="3"/>
  <c r="G270" i="3"/>
  <c r="R268" i="3"/>
  <c r="J270" i="3"/>
  <c r="N270" i="3"/>
  <c r="Q270" i="3"/>
  <c r="P270" i="3"/>
  <c r="S269" i="3"/>
  <c r="A271" i="3"/>
  <c r="V270" i="3"/>
  <c r="Z270" i="3"/>
  <c r="Y270" i="3"/>
  <c r="AA270" i="3"/>
  <c r="X270" i="3"/>
  <c r="W270" i="3"/>
  <c r="AB270" i="3"/>
  <c r="T270" i="3"/>
  <c r="U270" i="3"/>
  <c r="F271" i="3" l="1"/>
  <c r="H271" i="3"/>
  <c r="G271" i="3"/>
  <c r="I271" i="3"/>
  <c r="R269" i="3"/>
  <c r="J271" i="3"/>
  <c r="N271" i="3"/>
  <c r="Q271" i="3"/>
  <c r="P271" i="3"/>
  <c r="S270" i="3"/>
  <c r="A272" i="3"/>
  <c r="Y271" i="3"/>
  <c r="X271" i="3"/>
  <c r="W271" i="3"/>
  <c r="T271" i="3"/>
  <c r="AB271" i="3"/>
  <c r="V271" i="3"/>
  <c r="U271" i="3"/>
  <c r="AA271" i="3"/>
  <c r="Z271" i="3"/>
  <c r="F272" i="3" l="1"/>
  <c r="H272" i="3"/>
  <c r="G272" i="3"/>
  <c r="I272" i="3"/>
  <c r="R270" i="3"/>
  <c r="J272" i="3"/>
  <c r="N272" i="3"/>
  <c r="Q272" i="3"/>
  <c r="P272" i="3"/>
  <c r="S271" i="3"/>
  <c r="A273" i="3"/>
  <c r="AB272" i="3"/>
  <c r="U272" i="3"/>
  <c r="T272" i="3"/>
  <c r="Z272" i="3"/>
  <c r="AA272" i="3"/>
  <c r="Y272" i="3"/>
  <c r="X272" i="3"/>
  <c r="W272" i="3"/>
  <c r="V272" i="3"/>
  <c r="F273" i="3" l="1"/>
  <c r="I273" i="3"/>
  <c r="H273" i="3"/>
  <c r="G273" i="3"/>
  <c r="R271" i="3"/>
  <c r="J273" i="3"/>
  <c r="N273" i="3"/>
  <c r="Q273" i="3"/>
  <c r="P273" i="3"/>
  <c r="S272" i="3"/>
  <c r="A274" i="3"/>
  <c r="Y273" i="3"/>
  <c r="X273" i="3"/>
  <c r="V273" i="3"/>
  <c r="U273" i="3"/>
  <c r="T273" i="3"/>
  <c r="W273" i="3"/>
  <c r="AB273" i="3"/>
  <c r="AA273" i="3"/>
  <c r="Z273" i="3"/>
  <c r="F274" i="3" l="1"/>
  <c r="I274" i="3"/>
  <c r="H274" i="3"/>
  <c r="G274" i="3"/>
  <c r="R272" i="3"/>
  <c r="J274" i="3"/>
  <c r="N274" i="3"/>
  <c r="Q274" i="3"/>
  <c r="P274" i="3"/>
  <c r="S273" i="3"/>
  <c r="A275" i="3"/>
  <c r="V274" i="3"/>
  <c r="AB274" i="3"/>
  <c r="AA274" i="3"/>
  <c r="X274" i="3"/>
  <c r="Z274" i="3"/>
  <c r="T274" i="3"/>
  <c r="Y274" i="3"/>
  <c r="W274" i="3"/>
  <c r="U274" i="3"/>
  <c r="F275" i="3" l="1"/>
  <c r="I275" i="3"/>
  <c r="G275" i="3"/>
  <c r="H275" i="3"/>
  <c r="R273" i="3"/>
  <c r="J275" i="3"/>
  <c r="N275" i="3"/>
  <c r="Q275" i="3"/>
  <c r="P275" i="3"/>
  <c r="S274" i="3"/>
  <c r="A276" i="3"/>
  <c r="Y275" i="3"/>
  <c r="T275" i="3"/>
  <c r="U275" i="3"/>
  <c r="X275" i="3"/>
  <c r="W275" i="3"/>
  <c r="V275" i="3"/>
  <c r="AB275" i="3"/>
  <c r="AA275" i="3"/>
  <c r="Z275" i="3"/>
  <c r="F276" i="3" l="1"/>
  <c r="H276" i="3"/>
  <c r="G276" i="3"/>
  <c r="I276" i="3"/>
  <c r="R274" i="3"/>
  <c r="J276" i="3"/>
  <c r="N276" i="3"/>
  <c r="Q276" i="3"/>
  <c r="P276" i="3"/>
  <c r="S275" i="3"/>
  <c r="A277" i="3"/>
  <c r="AB276" i="3"/>
  <c r="X276" i="3"/>
  <c r="W276" i="3"/>
  <c r="AA276" i="3"/>
  <c r="Z276" i="3"/>
  <c r="U276" i="3"/>
  <c r="T276" i="3"/>
  <c r="V276" i="3"/>
  <c r="Y276" i="3"/>
  <c r="F277" i="3" l="1"/>
  <c r="I277" i="3"/>
  <c r="H277" i="3"/>
  <c r="G277" i="3"/>
  <c r="R275" i="3"/>
  <c r="J277" i="3"/>
  <c r="N277" i="3"/>
  <c r="Q277" i="3"/>
  <c r="P277" i="3"/>
  <c r="S276" i="3"/>
  <c r="A278" i="3"/>
  <c r="AB277" i="3"/>
  <c r="AA277" i="3"/>
  <c r="Y277" i="3"/>
  <c r="X277" i="3"/>
  <c r="W277" i="3"/>
  <c r="Z277" i="3"/>
  <c r="V277" i="3"/>
  <c r="U277" i="3"/>
  <c r="T277" i="3"/>
  <c r="F278" i="3" l="1"/>
  <c r="I278" i="3"/>
  <c r="H278" i="3"/>
  <c r="G278" i="3"/>
  <c r="R276" i="3"/>
  <c r="J278" i="3"/>
  <c r="N278" i="3"/>
  <c r="Q278" i="3"/>
  <c r="P278" i="3"/>
  <c r="S277" i="3"/>
  <c r="A279" i="3"/>
  <c r="V278" i="3"/>
  <c r="Y278" i="3"/>
  <c r="X278" i="3"/>
  <c r="T278" i="3"/>
  <c r="AB278" i="3"/>
  <c r="AA278" i="3"/>
  <c r="W278" i="3"/>
  <c r="Z278" i="3"/>
  <c r="U278" i="3"/>
  <c r="F279" i="3" l="1"/>
  <c r="I279" i="3"/>
  <c r="H279" i="3"/>
  <c r="G279" i="3"/>
  <c r="R277" i="3"/>
  <c r="J279" i="3"/>
  <c r="N279" i="3"/>
  <c r="S278" i="3"/>
  <c r="Q279" i="3"/>
  <c r="P279" i="3"/>
  <c r="A280" i="3"/>
  <c r="Y279" i="3"/>
  <c r="W279" i="3"/>
  <c r="V279" i="3"/>
  <c r="AA279" i="3"/>
  <c r="AB279" i="3"/>
  <c r="Z279" i="3"/>
  <c r="T279" i="3"/>
  <c r="U279" i="3"/>
  <c r="X279" i="3"/>
  <c r="F280" i="3" l="1"/>
  <c r="H280" i="3"/>
  <c r="G280" i="3"/>
  <c r="I280" i="3"/>
  <c r="R278" i="3"/>
  <c r="J280" i="3"/>
  <c r="N280" i="3"/>
  <c r="S279" i="3"/>
  <c r="Q280" i="3"/>
  <c r="P280" i="3"/>
  <c r="A281" i="3"/>
  <c r="AB280" i="3"/>
  <c r="AA280" i="3"/>
  <c r="Z280" i="3"/>
  <c r="V280" i="3"/>
  <c r="U280" i="3"/>
  <c r="T280" i="3"/>
  <c r="W280" i="3"/>
  <c r="X280" i="3"/>
  <c r="Y280" i="3"/>
  <c r="F281" i="3" l="1"/>
  <c r="I281" i="3"/>
  <c r="H281" i="3"/>
  <c r="G281" i="3"/>
  <c r="R279" i="3"/>
  <c r="J281" i="3"/>
  <c r="N281" i="3"/>
  <c r="Q281" i="3"/>
  <c r="P281" i="3"/>
  <c r="S280" i="3"/>
  <c r="A282" i="3"/>
  <c r="AB281" i="3"/>
  <c r="AA281" i="3"/>
  <c r="X281" i="3"/>
  <c r="Z281" i="3"/>
  <c r="Y281" i="3"/>
  <c r="V281" i="3"/>
  <c r="W281" i="3"/>
  <c r="U281" i="3"/>
  <c r="T281" i="3"/>
  <c r="F282" i="3" l="1"/>
  <c r="I282" i="3"/>
  <c r="H282" i="3"/>
  <c r="G282" i="3"/>
  <c r="R280" i="3"/>
  <c r="J282" i="3"/>
  <c r="N282" i="3"/>
  <c r="Q282" i="3"/>
  <c r="P282" i="3"/>
  <c r="S281" i="3"/>
  <c r="A283" i="3"/>
  <c r="X282" i="3"/>
  <c r="V282" i="3"/>
  <c r="W282" i="3"/>
  <c r="U282" i="3"/>
  <c r="Z282" i="3"/>
  <c r="Y282" i="3"/>
  <c r="T282" i="3"/>
  <c r="AA282" i="3"/>
  <c r="AB282" i="3"/>
  <c r="F283" i="3" l="1"/>
  <c r="I283" i="3"/>
  <c r="H283" i="3"/>
  <c r="G283" i="3"/>
  <c r="R281" i="3"/>
  <c r="J283" i="3"/>
  <c r="N283" i="3"/>
  <c r="Q283" i="3"/>
  <c r="P283" i="3"/>
  <c r="S282" i="3"/>
  <c r="A284" i="3"/>
  <c r="AA283" i="3"/>
  <c r="Y283" i="3"/>
  <c r="AB283" i="3"/>
  <c r="Z283" i="3"/>
  <c r="V283" i="3"/>
  <c r="W283" i="3"/>
  <c r="U283" i="3"/>
  <c r="T283" i="3"/>
  <c r="X283" i="3"/>
  <c r="F284" i="3" l="1"/>
  <c r="H284" i="3"/>
  <c r="G284" i="3"/>
  <c r="I284" i="3"/>
  <c r="R282" i="3"/>
  <c r="J284" i="3"/>
  <c r="N284" i="3"/>
  <c r="Q284" i="3"/>
  <c r="P284" i="3"/>
  <c r="S283" i="3"/>
  <c r="A285" i="3"/>
  <c r="AB284" i="3"/>
  <c r="T284" i="3"/>
  <c r="U284" i="3"/>
  <c r="AA284" i="3"/>
  <c r="Z284" i="3"/>
  <c r="Y284" i="3"/>
  <c r="X284" i="3"/>
  <c r="W284" i="3"/>
  <c r="V284" i="3"/>
  <c r="F285" i="3" l="1"/>
  <c r="I285" i="3"/>
  <c r="H285" i="3"/>
  <c r="G285" i="3"/>
  <c r="R283" i="3"/>
  <c r="J285" i="3"/>
  <c r="N285" i="3"/>
  <c r="Q285" i="3"/>
  <c r="P285" i="3"/>
  <c r="S284" i="3"/>
  <c r="A286" i="3"/>
  <c r="U285" i="3"/>
  <c r="Y285" i="3"/>
  <c r="X285" i="3"/>
  <c r="AB285" i="3"/>
  <c r="AA285" i="3"/>
  <c r="V285" i="3"/>
  <c r="Z285" i="3"/>
  <c r="W285" i="3"/>
  <c r="T285" i="3"/>
  <c r="F286" i="3" l="1"/>
  <c r="I286" i="3"/>
  <c r="H286" i="3"/>
  <c r="G286" i="3"/>
  <c r="R284" i="3"/>
  <c r="J286" i="3"/>
  <c r="N286" i="3"/>
  <c r="Q286" i="3"/>
  <c r="P286" i="3"/>
  <c r="S285" i="3"/>
  <c r="A287" i="3"/>
  <c r="X286" i="3"/>
  <c r="V286" i="3"/>
  <c r="AB286" i="3"/>
  <c r="T286" i="3"/>
  <c r="AA286" i="3"/>
  <c r="U286" i="3"/>
  <c r="Z286" i="3"/>
  <c r="Y286" i="3"/>
  <c r="W286" i="3"/>
  <c r="F287" i="3" l="1"/>
  <c r="I287" i="3"/>
  <c r="G287" i="3"/>
  <c r="H287" i="3"/>
  <c r="R285" i="3"/>
  <c r="J287" i="3"/>
  <c r="N287" i="3"/>
  <c r="Q287" i="3"/>
  <c r="P287" i="3"/>
  <c r="S286" i="3"/>
  <c r="A288" i="3"/>
  <c r="AA287" i="3"/>
  <c r="Y287" i="3"/>
  <c r="U287" i="3"/>
  <c r="T287" i="3"/>
  <c r="AB287" i="3"/>
  <c r="Z287" i="3"/>
  <c r="V287" i="3"/>
  <c r="X287" i="3"/>
  <c r="W287" i="3"/>
  <c r="F288" i="3" l="1"/>
  <c r="H288" i="3"/>
  <c r="G288" i="3"/>
  <c r="I288" i="3"/>
  <c r="R286" i="3"/>
  <c r="J288" i="3"/>
  <c r="N288" i="3"/>
  <c r="Q288" i="3"/>
  <c r="P288" i="3"/>
  <c r="S287" i="3"/>
  <c r="A289" i="3"/>
  <c r="AB288" i="3"/>
  <c r="Z288" i="3"/>
  <c r="Y288" i="3"/>
  <c r="AA288" i="3"/>
  <c r="X288" i="3"/>
  <c r="V288" i="3"/>
  <c r="W288" i="3"/>
  <c r="U288" i="3"/>
  <c r="T288" i="3"/>
  <c r="F289" i="3" l="1"/>
  <c r="I289" i="3"/>
  <c r="G289" i="3"/>
  <c r="H289" i="3"/>
  <c r="R287" i="3"/>
  <c r="J289" i="3"/>
  <c r="N289" i="3"/>
  <c r="Q289" i="3"/>
  <c r="P289" i="3"/>
  <c r="S288" i="3"/>
  <c r="A290" i="3"/>
  <c r="U289" i="3"/>
  <c r="Z289" i="3"/>
  <c r="Y289" i="3"/>
  <c r="V289" i="3"/>
  <c r="AB289" i="3"/>
  <c r="AA289" i="3"/>
  <c r="T289" i="3"/>
  <c r="W289" i="3"/>
  <c r="X289" i="3"/>
  <c r="F290" i="3" l="1"/>
  <c r="I290" i="3"/>
  <c r="H290" i="3"/>
  <c r="G290" i="3"/>
  <c r="R288" i="3"/>
  <c r="J290" i="3"/>
  <c r="N290" i="3"/>
  <c r="Q290" i="3"/>
  <c r="P290" i="3"/>
  <c r="S289" i="3"/>
  <c r="A291" i="3"/>
  <c r="X290" i="3"/>
  <c r="V290" i="3"/>
  <c r="W290" i="3"/>
  <c r="U290" i="3"/>
  <c r="T290" i="3"/>
  <c r="AA290" i="3"/>
  <c r="Y290" i="3"/>
  <c r="AB290" i="3"/>
  <c r="Z290" i="3"/>
  <c r="F291" i="3" l="1"/>
  <c r="I291" i="3"/>
  <c r="H291" i="3"/>
  <c r="G291" i="3"/>
  <c r="R289" i="3"/>
  <c r="J291" i="3"/>
  <c r="N291" i="3"/>
  <c r="Q291" i="3"/>
  <c r="P291" i="3"/>
  <c r="S290" i="3"/>
  <c r="A292" i="3"/>
  <c r="AA291" i="3"/>
  <c r="Y291" i="3"/>
  <c r="AB291" i="3"/>
  <c r="X291" i="3"/>
  <c r="W291" i="3"/>
  <c r="T291" i="3"/>
  <c r="V291" i="3"/>
  <c r="Z291" i="3"/>
  <c r="U291" i="3"/>
  <c r="F292" i="3" l="1"/>
  <c r="H292" i="3"/>
  <c r="G292" i="3"/>
  <c r="I292" i="3"/>
  <c r="R290" i="3"/>
  <c r="J292" i="3"/>
  <c r="N292" i="3"/>
  <c r="Q292" i="3"/>
  <c r="P292" i="3"/>
  <c r="S291" i="3"/>
  <c r="A293" i="3"/>
  <c r="AB292" i="3"/>
  <c r="T292" i="3"/>
  <c r="AA292" i="3"/>
  <c r="Y292" i="3"/>
  <c r="X292" i="3"/>
  <c r="W292" i="3"/>
  <c r="Z292" i="3"/>
  <c r="V292" i="3"/>
  <c r="U292" i="3"/>
  <c r="F293" i="3" l="1"/>
  <c r="I293" i="3"/>
  <c r="G293" i="3"/>
  <c r="H293" i="3"/>
  <c r="R291" i="3"/>
  <c r="J293" i="3"/>
  <c r="N293" i="3"/>
  <c r="Q293" i="3"/>
  <c r="P293" i="3"/>
  <c r="S292" i="3"/>
  <c r="A294" i="3"/>
  <c r="U293" i="3"/>
  <c r="Y293" i="3"/>
  <c r="X293" i="3"/>
  <c r="Z293" i="3"/>
  <c r="W293" i="3"/>
  <c r="AB293" i="3"/>
  <c r="AA293" i="3"/>
  <c r="V293" i="3"/>
  <c r="T293" i="3"/>
  <c r="F294" i="3" l="1"/>
  <c r="I294" i="3"/>
  <c r="H294" i="3"/>
  <c r="G294" i="3"/>
  <c r="R292" i="3"/>
  <c r="J294" i="3"/>
  <c r="N294" i="3"/>
  <c r="S293" i="3"/>
  <c r="Q294" i="3"/>
  <c r="P294" i="3"/>
  <c r="A295" i="3"/>
  <c r="X294" i="3"/>
  <c r="V294" i="3"/>
  <c r="AA294" i="3"/>
  <c r="AB294" i="3"/>
  <c r="Z294" i="3"/>
  <c r="Y294" i="3"/>
  <c r="T294" i="3"/>
  <c r="W294" i="3"/>
  <c r="U294" i="3"/>
  <c r="F295" i="3" l="1"/>
  <c r="I295" i="3"/>
  <c r="H295" i="3"/>
  <c r="G295" i="3"/>
  <c r="R293" i="3"/>
  <c r="J295" i="3"/>
  <c r="N295" i="3"/>
  <c r="Q295" i="3"/>
  <c r="P295" i="3"/>
  <c r="S294" i="3"/>
  <c r="A296" i="3"/>
  <c r="AA295" i="3"/>
  <c r="Y295" i="3"/>
  <c r="U295" i="3"/>
  <c r="T295" i="3"/>
  <c r="X295" i="3"/>
  <c r="W295" i="3"/>
  <c r="V295" i="3"/>
  <c r="AB295" i="3"/>
  <c r="Z295" i="3"/>
  <c r="F296" i="3" l="1"/>
  <c r="H296" i="3"/>
  <c r="G296" i="3"/>
  <c r="I296" i="3"/>
  <c r="R294" i="3"/>
  <c r="J296" i="3"/>
  <c r="N296" i="3"/>
  <c r="Q296" i="3"/>
  <c r="P296" i="3"/>
  <c r="S295" i="3"/>
  <c r="A297" i="3"/>
  <c r="AB296" i="3"/>
  <c r="Z296" i="3"/>
  <c r="Y296" i="3"/>
  <c r="AA296" i="3"/>
  <c r="U296" i="3"/>
  <c r="T296" i="3"/>
  <c r="X296" i="3"/>
  <c r="W296" i="3"/>
  <c r="V296" i="3"/>
  <c r="F297" i="3" l="1"/>
  <c r="I297" i="3"/>
  <c r="H297" i="3"/>
  <c r="G297" i="3"/>
  <c r="R295" i="3"/>
  <c r="J297" i="3"/>
  <c r="N297" i="3"/>
  <c r="Q297" i="3"/>
  <c r="P297" i="3"/>
  <c r="S296" i="3"/>
  <c r="A298" i="3"/>
  <c r="U297" i="3"/>
  <c r="X297" i="3"/>
  <c r="W297" i="3"/>
  <c r="AA297" i="3"/>
  <c r="Z297" i="3"/>
  <c r="Y297" i="3"/>
  <c r="AB297" i="3"/>
  <c r="V297" i="3"/>
  <c r="T297" i="3"/>
  <c r="F298" i="3" l="1"/>
  <c r="I298" i="3"/>
  <c r="H298" i="3"/>
  <c r="G298" i="3"/>
  <c r="R296" i="3"/>
  <c r="J298" i="3"/>
  <c r="N298" i="3"/>
  <c r="Q298" i="3"/>
  <c r="P298" i="3"/>
  <c r="S297" i="3"/>
  <c r="A299" i="3"/>
  <c r="X298" i="3"/>
  <c r="V298" i="3"/>
  <c r="W298" i="3"/>
  <c r="U298" i="3"/>
  <c r="AA298" i="3"/>
  <c r="AB298" i="3"/>
  <c r="Y298" i="3"/>
  <c r="Z298" i="3"/>
  <c r="T298" i="3"/>
  <c r="F299" i="3" l="1"/>
  <c r="I299" i="3"/>
  <c r="G299" i="3"/>
  <c r="H299" i="3"/>
  <c r="R297" i="3"/>
  <c r="J299" i="3"/>
  <c r="N299" i="3"/>
  <c r="Q299" i="3"/>
  <c r="P299" i="3"/>
  <c r="S298" i="3"/>
  <c r="A300" i="3"/>
  <c r="AA299" i="3"/>
  <c r="Y299" i="3"/>
  <c r="AB299" i="3"/>
  <c r="V299" i="3"/>
  <c r="U299" i="3"/>
  <c r="W299" i="3"/>
  <c r="T299" i="3"/>
  <c r="X299" i="3"/>
  <c r="Z299" i="3"/>
  <c r="F300" i="3" l="1"/>
  <c r="H300" i="3"/>
  <c r="G300" i="3"/>
  <c r="I300" i="3"/>
  <c r="R298" i="3"/>
  <c r="J300" i="3"/>
  <c r="N300" i="3"/>
  <c r="Q300" i="3"/>
  <c r="P300" i="3"/>
  <c r="S299" i="3"/>
  <c r="A301" i="3"/>
  <c r="AB300" i="3"/>
  <c r="T300" i="3"/>
  <c r="Y300" i="3"/>
  <c r="W300" i="3"/>
  <c r="V300" i="3"/>
  <c r="U300" i="3"/>
  <c r="AA300" i="3"/>
  <c r="Z300" i="3"/>
  <c r="X300" i="3"/>
  <c r="F301" i="3" l="1"/>
  <c r="I301" i="3"/>
  <c r="H301" i="3"/>
  <c r="G301" i="3"/>
  <c r="R299" i="3"/>
  <c r="J301" i="3"/>
  <c r="N301" i="3"/>
  <c r="Q301" i="3"/>
  <c r="P301" i="3"/>
  <c r="S300" i="3"/>
  <c r="A302" i="3"/>
  <c r="U301" i="3"/>
  <c r="Y301" i="3"/>
  <c r="X301" i="3"/>
  <c r="V301" i="3"/>
  <c r="T301" i="3"/>
  <c r="AA301" i="3"/>
  <c r="Z301" i="3"/>
  <c r="W301" i="3"/>
  <c r="AB301" i="3"/>
  <c r="F302" i="3" l="1"/>
  <c r="I302" i="3"/>
  <c r="H302" i="3"/>
  <c r="G302" i="3"/>
  <c r="R300" i="3"/>
  <c r="J302" i="3"/>
  <c r="N302" i="3"/>
  <c r="Q302" i="3"/>
  <c r="P302" i="3"/>
  <c r="S301" i="3"/>
  <c r="A303" i="3"/>
  <c r="X302" i="3"/>
  <c r="V302" i="3"/>
  <c r="AB302" i="3"/>
  <c r="Y302" i="3"/>
  <c r="AA302" i="3"/>
  <c r="Z302" i="3"/>
  <c r="W302" i="3"/>
  <c r="U302" i="3"/>
  <c r="T302" i="3"/>
  <c r="F303" i="3" l="1"/>
  <c r="I303" i="3"/>
  <c r="G303" i="3"/>
  <c r="H303" i="3"/>
  <c r="R301" i="3"/>
  <c r="J303" i="3"/>
  <c r="N303" i="3"/>
  <c r="S302" i="3"/>
  <c r="Q303" i="3"/>
  <c r="P303" i="3"/>
  <c r="A304" i="3"/>
  <c r="AA303" i="3"/>
  <c r="Y303" i="3"/>
  <c r="U303" i="3"/>
  <c r="T303" i="3"/>
  <c r="V303" i="3"/>
  <c r="W303" i="3"/>
  <c r="AB303" i="3"/>
  <c r="Z303" i="3"/>
  <c r="X303" i="3"/>
  <c r="F304" i="3" l="1"/>
  <c r="H304" i="3"/>
  <c r="G304" i="3"/>
  <c r="I304" i="3"/>
  <c r="R302" i="3"/>
  <c r="J304" i="3"/>
  <c r="N304" i="3"/>
  <c r="Q304" i="3"/>
  <c r="P304" i="3"/>
  <c r="S303" i="3"/>
  <c r="A305" i="3"/>
  <c r="AB304" i="3"/>
  <c r="Z304" i="3"/>
  <c r="Y304" i="3"/>
  <c r="W304" i="3"/>
  <c r="AA304" i="3"/>
  <c r="T304" i="3"/>
  <c r="X304" i="3"/>
  <c r="U304" i="3"/>
  <c r="V304" i="3"/>
  <c r="F305" i="3" l="1"/>
  <c r="I305" i="3"/>
  <c r="H305" i="3"/>
  <c r="G305" i="3"/>
  <c r="R303" i="3"/>
  <c r="J305" i="3"/>
  <c r="N305" i="3"/>
  <c r="Q305" i="3"/>
  <c r="P305" i="3"/>
  <c r="S304" i="3"/>
  <c r="A306" i="3"/>
  <c r="U305" i="3"/>
  <c r="V305" i="3"/>
  <c r="T305" i="3"/>
  <c r="Y305" i="3"/>
  <c r="X305" i="3"/>
  <c r="W305" i="3"/>
  <c r="AB305" i="3"/>
  <c r="AA305" i="3"/>
  <c r="Z305" i="3"/>
  <c r="F306" i="3" l="1"/>
  <c r="I306" i="3"/>
  <c r="H306" i="3"/>
  <c r="G306" i="3"/>
  <c r="R304" i="3"/>
  <c r="J306" i="3"/>
  <c r="N306" i="3"/>
  <c r="Q306" i="3"/>
  <c r="P306" i="3"/>
  <c r="S305" i="3"/>
  <c r="A307" i="3"/>
  <c r="X306" i="3"/>
  <c r="V306" i="3"/>
  <c r="W306" i="3"/>
  <c r="U306" i="3"/>
  <c r="AB306" i="3"/>
  <c r="Y306" i="3"/>
  <c r="T306" i="3"/>
  <c r="Z306" i="3"/>
  <c r="AA306" i="3"/>
  <c r="F307" i="3" l="1"/>
  <c r="I307" i="3"/>
  <c r="H307" i="3"/>
  <c r="G307" i="3"/>
  <c r="R305" i="3"/>
  <c r="J307" i="3"/>
  <c r="N307" i="3"/>
  <c r="S306" i="3"/>
  <c r="Q307" i="3"/>
  <c r="P307" i="3"/>
  <c r="A308" i="3"/>
  <c r="AA307" i="3"/>
  <c r="Y307" i="3"/>
  <c r="AB307" i="3"/>
  <c r="T307" i="3"/>
  <c r="Z307" i="3"/>
  <c r="X307" i="3"/>
  <c r="W307" i="3"/>
  <c r="V307" i="3"/>
  <c r="U307" i="3"/>
  <c r="C307" i="3" l="1"/>
  <c r="E307" i="3"/>
  <c r="D307" i="3"/>
  <c r="F308" i="3"/>
  <c r="H308" i="3"/>
  <c r="G308" i="3"/>
  <c r="I308" i="3"/>
  <c r="R306" i="3"/>
  <c r="J308" i="3"/>
  <c r="N308" i="3"/>
  <c r="Q308" i="3"/>
  <c r="P308" i="3"/>
  <c r="S307" i="3"/>
  <c r="BL8" i="4" s="1"/>
  <c r="A309" i="3"/>
  <c r="AB308" i="3"/>
  <c r="T308" i="3"/>
  <c r="AA308" i="3"/>
  <c r="Z308" i="3"/>
  <c r="W308" i="3"/>
  <c r="U308" i="3"/>
  <c r="Y308" i="3"/>
  <c r="X308" i="3"/>
  <c r="V308" i="3"/>
  <c r="E308" i="3" l="1"/>
  <c r="D308" i="3"/>
  <c r="C308" i="3"/>
  <c r="BK8" i="4"/>
  <c r="BM8" i="4"/>
  <c r="F309" i="3"/>
  <c r="I309" i="3"/>
  <c r="G309" i="3"/>
  <c r="H309" i="3"/>
  <c r="R307" i="3"/>
  <c r="J309" i="3"/>
  <c r="N309" i="3"/>
  <c r="S308" i="3"/>
  <c r="BM9" i="4" s="1"/>
  <c r="Q309" i="3"/>
  <c r="P309" i="3"/>
  <c r="A310" i="3"/>
  <c r="U309" i="3"/>
  <c r="Y309" i="3"/>
  <c r="X309" i="3"/>
  <c r="Z309" i="3"/>
  <c r="W309" i="3"/>
  <c r="V309" i="3"/>
  <c r="T309" i="3"/>
  <c r="AA309" i="3"/>
  <c r="AB309" i="3"/>
  <c r="C309" i="3" l="1"/>
  <c r="E309" i="3"/>
  <c r="BM10" i="4" s="1"/>
  <c r="D309" i="3"/>
  <c r="BL10" i="4" s="1"/>
  <c r="BK9" i="4"/>
  <c r="BL9" i="4"/>
  <c r="BK10" i="4"/>
  <c r="F310" i="3"/>
  <c r="I310" i="3"/>
  <c r="H310" i="3"/>
  <c r="G310" i="3"/>
  <c r="R308" i="3"/>
  <c r="J310" i="3"/>
  <c r="N310" i="3"/>
  <c r="S309" i="3"/>
  <c r="Q310" i="3"/>
  <c r="P310" i="3"/>
  <c r="A311" i="3"/>
  <c r="X310" i="3"/>
  <c r="V310" i="3"/>
  <c r="AA310" i="3"/>
  <c r="Z310" i="3"/>
  <c r="U310" i="3"/>
  <c r="Y310" i="3"/>
  <c r="W310" i="3"/>
  <c r="T310" i="3"/>
  <c r="AB310" i="3"/>
  <c r="E310" i="3" l="1"/>
  <c r="BM11" i="4" s="1"/>
  <c r="D310" i="3"/>
  <c r="C310" i="3"/>
  <c r="BL11" i="4"/>
  <c r="BK11" i="4"/>
  <c r="F311" i="3"/>
  <c r="I311" i="3"/>
  <c r="H311" i="3"/>
  <c r="G311" i="3"/>
  <c r="R309" i="3"/>
  <c r="J311" i="3"/>
  <c r="N311" i="3"/>
  <c r="Q311" i="3"/>
  <c r="P311" i="3"/>
  <c r="S310" i="3"/>
  <c r="A312" i="3"/>
  <c r="AA311" i="3"/>
  <c r="Y311" i="3"/>
  <c r="U311" i="3"/>
  <c r="T311" i="3"/>
  <c r="AB311" i="3"/>
  <c r="W311" i="3"/>
  <c r="V311" i="3"/>
  <c r="Z311" i="3"/>
  <c r="X311" i="3"/>
  <c r="C311" i="3" l="1"/>
  <c r="E311" i="3"/>
  <c r="D311" i="3"/>
  <c r="BM12" i="4"/>
  <c r="F312" i="3"/>
  <c r="H312" i="3"/>
  <c r="G312" i="3"/>
  <c r="I312" i="3"/>
  <c r="R310" i="3"/>
  <c r="J312" i="3"/>
  <c r="N312" i="3"/>
  <c r="Q312" i="3"/>
  <c r="P312" i="3"/>
  <c r="S311" i="3"/>
  <c r="A313" i="3"/>
  <c r="AB312" i="3"/>
  <c r="Z312" i="3"/>
  <c r="Y312" i="3"/>
  <c r="AA312" i="3"/>
  <c r="X312" i="3"/>
  <c r="U312" i="3"/>
  <c r="W312" i="3"/>
  <c r="V312" i="3"/>
  <c r="T312" i="3"/>
  <c r="BL12" i="4" l="1"/>
  <c r="E312" i="3"/>
  <c r="BM13" i="4" s="1"/>
  <c r="D312" i="3"/>
  <c r="BL13" i="4" s="1"/>
  <c r="C312" i="3"/>
  <c r="BK13" i="4" s="1"/>
  <c r="BK12" i="4"/>
  <c r="F313" i="3"/>
  <c r="I313" i="3"/>
  <c r="H313" i="3"/>
  <c r="G313" i="3"/>
  <c r="R311" i="3"/>
  <c r="J313" i="3"/>
  <c r="N313" i="3"/>
  <c r="Q313" i="3"/>
  <c r="P313" i="3"/>
  <c r="S312" i="3"/>
  <c r="A314" i="3"/>
  <c r="U313" i="3"/>
  <c r="AB313" i="3"/>
  <c r="W313" i="3"/>
  <c r="V313" i="3"/>
  <c r="T313" i="3"/>
  <c r="X313" i="3"/>
  <c r="AA313" i="3"/>
  <c r="Z313" i="3"/>
  <c r="Y313" i="3"/>
  <c r="C313" i="3" l="1"/>
  <c r="BK14" i="4" s="1"/>
  <c r="D313" i="3"/>
  <c r="BL14" i="4" s="1"/>
  <c r="E313" i="3"/>
  <c r="BM14" i="4"/>
  <c r="F314" i="3"/>
  <c r="I314" i="3"/>
  <c r="H314" i="3"/>
  <c r="G314" i="3"/>
  <c r="R312" i="3"/>
  <c r="J314" i="3"/>
  <c r="N314" i="3"/>
  <c r="Q314" i="3"/>
  <c r="P314" i="3"/>
  <c r="S313" i="3"/>
  <c r="A315" i="3"/>
  <c r="X314" i="3"/>
  <c r="V314" i="3"/>
  <c r="W314" i="3"/>
  <c r="U314" i="3"/>
  <c r="AA314" i="3"/>
  <c r="Z314" i="3"/>
  <c r="T314" i="3"/>
  <c r="Y314" i="3"/>
  <c r="AB314" i="3"/>
  <c r="E314" i="3" l="1"/>
  <c r="D314" i="3"/>
  <c r="C314" i="3"/>
  <c r="F315" i="3"/>
  <c r="I315" i="3"/>
  <c r="H315" i="3"/>
  <c r="G315" i="3"/>
  <c r="R313" i="3"/>
  <c r="J315" i="3"/>
  <c r="N315" i="3"/>
  <c r="Q315" i="3"/>
  <c r="P315" i="3"/>
  <c r="S314" i="3"/>
  <c r="BM15" i="4" s="1"/>
  <c r="A316" i="3"/>
  <c r="AA315" i="3"/>
  <c r="Y315" i="3"/>
  <c r="AB315" i="3"/>
  <c r="X315" i="3"/>
  <c r="W315" i="3"/>
  <c r="V315" i="3"/>
  <c r="U315" i="3"/>
  <c r="Z315" i="3"/>
  <c r="T315" i="3"/>
  <c r="C315" i="3" l="1"/>
  <c r="E315" i="3"/>
  <c r="D315" i="3"/>
  <c r="BK15" i="4"/>
  <c r="BL15" i="4"/>
  <c r="F316" i="3"/>
  <c r="H316" i="3"/>
  <c r="G316" i="3"/>
  <c r="I316" i="3"/>
  <c r="R314" i="3"/>
  <c r="J316" i="3"/>
  <c r="N316" i="3"/>
  <c r="Q316" i="3"/>
  <c r="P316" i="3"/>
  <c r="S315" i="3"/>
  <c r="BL16" i="4" s="1"/>
  <c r="A317" i="3"/>
  <c r="AB316" i="3"/>
  <c r="T316" i="3"/>
  <c r="Y316" i="3"/>
  <c r="X316" i="3"/>
  <c r="U316" i="3"/>
  <c r="Z316" i="3"/>
  <c r="W316" i="3"/>
  <c r="V316" i="3"/>
  <c r="AA316" i="3"/>
  <c r="E316" i="3" l="1"/>
  <c r="D316" i="3"/>
  <c r="C316" i="3"/>
  <c r="BK16" i="4"/>
  <c r="BM16" i="4"/>
  <c r="F317" i="3"/>
  <c r="I317" i="3"/>
  <c r="H317" i="3"/>
  <c r="G317" i="3"/>
  <c r="R315" i="3"/>
  <c r="J317" i="3"/>
  <c r="N317" i="3"/>
  <c r="Q317" i="3"/>
  <c r="P317" i="3"/>
  <c r="S316" i="3"/>
  <c r="BM17" i="4" s="1"/>
  <c r="A318" i="3"/>
  <c r="U317" i="3"/>
  <c r="Y317" i="3"/>
  <c r="X317" i="3"/>
  <c r="AB317" i="3"/>
  <c r="AA317" i="3"/>
  <c r="Z317" i="3"/>
  <c r="W317" i="3"/>
  <c r="V317" i="3"/>
  <c r="T317" i="3"/>
  <c r="C317" i="3" l="1"/>
  <c r="E317" i="3"/>
  <c r="D317" i="3"/>
  <c r="BK17" i="4"/>
  <c r="BL17" i="4"/>
  <c r="BL18" i="4"/>
  <c r="F318" i="3"/>
  <c r="I318" i="3"/>
  <c r="H318" i="3"/>
  <c r="G318" i="3"/>
  <c r="R316" i="3"/>
  <c r="J318" i="3"/>
  <c r="N318" i="3"/>
  <c r="Q318" i="3"/>
  <c r="P318" i="3"/>
  <c r="S317" i="3"/>
  <c r="A319" i="3"/>
  <c r="X318" i="3"/>
  <c r="V318" i="3"/>
  <c r="Y318" i="3"/>
  <c r="W318" i="3"/>
  <c r="U318" i="3"/>
  <c r="T318" i="3"/>
  <c r="AB318" i="3"/>
  <c r="AA318" i="3"/>
  <c r="Z318" i="3"/>
  <c r="BK18" i="4" l="1"/>
  <c r="E318" i="3"/>
  <c r="D318" i="3"/>
  <c r="C318" i="3"/>
  <c r="BM18" i="4"/>
  <c r="F319" i="3"/>
  <c r="I319" i="3"/>
  <c r="H319" i="3"/>
  <c r="G319" i="3"/>
  <c r="R317" i="3"/>
  <c r="J319" i="3"/>
  <c r="N319" i="3"/>
  <c r="Q319" i="3"/>
  <c r="P319" i="3"/>
  <c r="S318" i="3"/>
  <c r="BM19" i="4" s="1"/>
  <c r="A320" i="3"/>
  <c r="AA319" i="3"/>
  <c r="Y319" i="3"/>
  <c r="U319" i="3"/>
  <c r="T319" i="3"/>
  <c r="AB319" i="3"/>
  <c r="Z319" i="3"/>
  <c r="X319" i="3"/>
  <c r="W319" i="3"/>
  <c r="V319" i="3"/>
  <c r="C319" i="3" l="1"/>
  <c r="E319" i="3"/>
  <c r="D319" i="3"/>
  <c r="BK19" i="4"/>
  <c r="BL19" i="4"/>
  <c r="F320" i="3"/>
  <c r="H320" i="3"/>
  <c r="G320" i="3"/>
  <c r="I320" i="3"/>
  <c r="R318" i="3"/>
  <c r="J320" i="3"/>
  <c r="N320" i="3"/>
  <c r="Q320" i="3"/>
  <c r="P320" i="3"/>
  <c r="S319" i="3"/>
  <c r="BL20" i="4" s="1"/>
  <c r="A321" i="3"/>
  <c r="AB320" i="3"/>
  <c r="Z320" i="3"/>
  <c r="Y320" i="3"/>
  <c r="W320" i="3"/>
  <c r="V320" i="3"/>
  <c r="AA320" i="3"/>
  <c r="X320" i="3"/>
  <c r="U320" i="3"/>
  <c r="T320" i="3"/>
  <c r="E320" i="3" l="1"/>
  <c r="D320" i="3"/>
  <c r="C320" i="3"/>
  <c r="BK20" i="4"/>
  <c r="BM20" i="4"/>
  <c r="F321" i="3"/>
  <c r="I321" i="3"/>
  <c r="H321" i="3"/>
  <c r="G321" i="3"/>
  <c r="R319" i="3"/>
  <c r="J321" i="3"/>
  <c r="N321" i="3"/>
  <c r="Q321" i="3"/>
  <c r="P321" i="3"/>
  <c r="S320" i="3"/>
  <c r="BM21" i="4" s="1"/>
  <c r="A322" i="3"/>
  <c r="U321" i="3"/>
  <c r="Z321" i="3"/>
  <c r="T321" i="3"/>
  <c r="AB321" i="3"/>
  <c r="AA321" i="3"/>
  <c r="X321" i="3"/>
  <c r="Y321" i="3"/>
  <c r="W321" i="3"/>
  <c r="V321" i="3"/>
  <c r="C321" i="3" l="1"/>
  <c r="E321" i="3"/>
  <c r="D321" i="3"/>
  <c r="BK21" i="4"/>
  <c r="BL21" i="4"/>
  <c r="F322" i="3"/>
  <c r="I322" i="3"/>
  <c r="H322" i="3"/>
  <c r="G322" i="3"/>
  <c r="R320" i="3"/>
  <c r="J322" i="3"/>
  <c r="N322" i="3"/>
  <c r="Q322" i="3"/>
  <c r="P322" i="3"/>
  <c r="S321" i="3"/>
  <c r="BK22" i="4" s="1"/>
  <c r="A323" i="3"/>
  <c r="X322" i="3"/>
  <c r="V322" i="3"/>
  <c r="U322" i="3"/>
  <c r="Y322" i="3"/>
  <c r="W322" i="3"/>
  <c r="Z322" i="3"/>
  <c r="T322" i="3"/>
  <c r="AB322" i="3"/>
  <c r="AA322" i="3"/>
  <c r="E322" i="3" l="1"/>
  <c r="D322" i="3"/>
  <c r="C322" i="3"/>
  <c r="BM22" i="4"/>
  <c r="BL22" i="4"/>
  <c r="F323" i="3"/>
  <c r="I323" i="3"/>
  <c r="H323" i="3"/>
  <c r="G323" i="3"/>
  <c r="R321" i="3"/>
  <c r="J323" i="3"/>
  <c r="N323" i="3"/>
  <c r="Q323" i="3"/>
  <c r="P323" i="3"/>
  <c r="S322" i="3"/>
  <c r="BM23" i="4" s="1"/>
  <c r="A324" i="3"/>
  <c r="AA323" i="3"/>
  <c r="Y323" i="3"/>
  <c r="X323" i="3"/>
  <c r="AB323" i="3"/>
  <c r="W323" i="3"/>
  <c r="V323" i="3"/>
  <c r="U323" i="3"/>
  <c r="Z323" i="3"/>
  <c r="T323" i="3"/>
  <c r="C323" i="3" l="1"/>
  <c r="BK24" i="4" s="1"/>
  <c r="E323" i="3"/>
  <c r="D323" i="3"/>
  <c r="BK23" i="4"/>
  <c r="BL23" i="4"/>
  <c r="BM24" i="4"/>
  <c r="F324" i="3"/>
  <c r="H324" i="3"/>
  <c r="G324" i="3"/>
  <c r="I324" i="3"/>
  <c r="R322" i="3"/>
  <c r="J324" i="3"/>
  <c r="N324" i="3"/>
  <c r="Q324" i="3"/>
  <c r="P324" i="3"/>
  <c r="S323" i="3"/>
  <c r="BL24" i="4" s="1"/>
  <c r="A325" i="3"/>
  <c r="AB324" i="3"/>
  <c r="AA324" i="3"/>
  <c r="V324" i="3"/>
  <c r="U324" i="3"/>
  <c r="Y324" i="3"/>
  <c r="X324" i="3"/>
  <c r="W324" i="3"/>
  <c r="Z324" i="3"/>
  <c r="T324" i="3"/>
  <c r="E324" i="3" l="1"/>
  <c r="D324" i="3"/>
  <c r="C324" i="3"/>
  <c r="F325" i="3"/>
  <c r="I325" i="3"/>
  <c r="H325" i="3"/>
  <c r="G325" i="3"/>
  <c r="R323" i="3"/>
  <c r="J325" i="3"/>
  <c r="N325" i="3"/>
  <c r="S324" i="3"/>
  <c r="BM25" i="4" s="1"/>
  <c r="Q325" i="3"/>
  <c r="P325" i="3"/>
  <c r="A326" i="3"/>
  <c r="U325" i="3"/>
  <c r="AB325" i="3"/>
  <c r="AA325" i="3"/>
  <c r="Z325" i="3"/>
  <c r="V325" i="3"/>
  <c r="T325" i="3"/>
  <c r="W325" i="3"/>
  <c r="Y325" i="3"/>
  <c r="X325" i="3"/>
  <c r="C325" i="3" l="1"/>
  <c r="E325" i="3"/>
  <c r="D325" i="3"/>
  <c r="BK25" i="4"/>
  <c r="BL25" i="4"/>
  <c r="BL26" i="4"/>
  <c r="F326" i="3"/>
  <c r="I326" i="3"/>
  <c r="H326" i="3"/>
  <c r="G326" i="3"/>
  <c r="R324" i="3"/>
  <c r="J326" i="3"/>
  <c r="N326" i="3"/>
  <c r="Q326" i="3"/>
  <c r="P326" i="3"/>
  <c r="S325" i="3"/>
  <c r="A327" i="3"/>
  <c r="X326" i="3"/>
  <c r="V326" i="3"/>
  <c r="U326" i="3"/>
  <c r="AA326" i="3"/>
  <c r="Z326" i="3"/>
  <c r="Y326" i="3"/>
  <c r="T326" i="3"/>
  <c r="AB326" i="3"/>
  <c r="W326" i="3"/>
  <c r="BK26" i="4" l="1"/>
  <c r="E326" i="3"/>
  <c r="D326" i="3"/>
  <c r="C326" i="3"/>
  <c r="BM26" i="4"/>
  <c r="F327" i="3"/>
  <c r="I327" i="3"/>
  <c r="H327" i="3"/>
  <c r="G327" i="3"/>
  <c r="R325" i="3"/>
  <c r="J327" i="3"/>
  <c r="N327" i="3"/>
  <c r="Q327" i="3"/>
  <c r="P327" i="3"/>
  <c r="S326" i="3"/>
  <c r="BM27" i="4" s="1"/>
  <c r="A328" i="3"/>
  <c r="AA327" i="3"/>
  <c r="Y327" i="3"/>
  <c r="X327" i="3"/>
  <c r="AB327" i="3"/>
  <c r="Z327" i="3"/>
  <c r="T327" i="3"/>
  <c r="W327" i="3"/>
  <c r="V327" i="3"/>
  <c r="U327" i="3"/>
  <c r="C327" i="3" l="1"/>
  <c r="E327" i="3"/>
  <c r="D327" i="3"/>
  <c r="BK27" i="4"/>
  <c r="BL27" i="4"/>
  <c r="F328" i="3"/>
  <c r="H328" i="3"/>
  <c r="G328" i="3"/>
  <c r="I328" i="3"/>
  <c r="R326" i="3"/>
  <c r="J328" i="3"/>
  <c r="N328" i="3"/>
  <c r="Q328" i="3"/>
  <c r="P328" i="3"/>
  <c r="S327" i="3"/>
  <c r="BL28" i="4" s="1"/>
  <c r="A329" i="3"/>
  <c r="AB328" i="3"/>
  <c r="AA328" i="3"/>
  <c r="Z328" i="3"/>
  <c r="Y328" i="3"/>
  <c r="X328" i="3"/>
  <c r="V328" i="3"/>
  <c r="T328" i="3"/>
  <c r="W328" i="3"/>
  <c r="U328" i="3"/>
  <c r="E328" i="3" l="1"/>
  <c r="D328" i="3"/>
  <c r="C328" i="3"/>
  <c r="BK28" i="4"/>
  <c r="BM28" i="4"/>
  <c r="F329" i="3"/>
  <c r="I329" i="3"/>
  <c r="H329" i="3"/>
  <c r="G329" i="3"/>
  <c r="R327" i="3"/>
  <c r="J329" i="3"/>
  <c r="N329" i="3"/>
  <c r="Q329" i="3"/>
  <c r="P329" i="3"/>
  <c r="S328" i="3"/>
  <c r="BM29" i="4" s="1"/>
  <c r="A330" i="3"/>
  <c r="U329" i="3"/>
  <c r="Y329" i="3"/>
  <c r="X329" i="3"/>
  <c r="AB329" i="3"/>
  <c r="AA329" i="3"/>
  <c r="Z329" i="3"/>
  <c r="W329" i="3"/>
  <c r="V329" i="3"/>
  <c r="T329" i="3"/>
  <c r="C329" i="3" l="1"/>
  <c r="E329" i="3"/>
  <c r="D329" i="3"/>
  <c r="BK29" i="4"/>
  <c r="BL29" i="4"/>
  <c r="F330" i="3"/>
  <c r="I330" i="3"/>
  <c r="H330" i="3"/>
  <c r="G330" i="3"/>
  <c r="R328" i="3"/>
  <c r="J330" i="3"/>
  <c r="N330" i="3"/>
  <c r="S329" i="3"/>
  <c r="BK30" i="4" s="1"/>
  <c r="Q330" i="3"/>
  <c r="P330" i="3"/>
  <c r="A331" i="3"/>
  <c r="X330" i="3"/>
  <c r="V330" i="3"/>
  <c r="U330" i="3"/>
  <c r="AB330" i="3"/>
  <c r="AA330" i="3"/>
  <c r="Z330" i="3"/>
  <c r="W330" i="3"/>
  <c r="Y330" i="3"/>
  <c r="T330" i="3"/>
  <c r="E330" i="3" l="1"/>
  <c r="D330" i="3"/>
  <c r="C330" i="3"/>
  <c r="BL30" i="4"/>
  <c r="BM30" i="4"/>
  <c r="BK31" i="4"/>
  <c r="F331" i="3"/>
  <c r="I331" i="3"/>
  <c r="H331" i="3"/>
  <c r="G331" i="3"/>
  <c r="R329" i="3"/>
  <c r="J331" i="3"/>
  <c r="N331" i="3"/>
  <c r="Q331" i="3"/>
  <c r="P331" i="3"/>
  <c r="S330" i="3"/>
  <c r="BM31" i="4" s="1"/>
  <c r="A332" i="3"/>
  <c r="AA331" i="3"/>
  <c r="Y331" i="3"/>
  <c r="X331" i="3"/>
  <c r="V331" i="3"/>
  <c r="U331" i="3"/>
  <c r="AB331" i="3"/>
  <c r="Z331" i="3"/>
  <c r="T331" i="3"/>
  <c r="W331" i="3"/>
  <c r="C331" i="3" l="1"/>
  <c r="E331" i="3"/>
  <c r="D331" i="3"/>
  <c r="BL31" i="4"/>
  <c r="F332" i="3"/>
  <c r="H332" i="3"/>
  <c r="G332" i="3"/>
  <c r="I332" i="3"/>
  <c r="R330" i="3"/>
  <c r="J332" i="3"/>
  <c r="N332" i="3"/>
  <c r="S331" i="3"/>
  <c r="BL32" i="4" s="1"/>
  <c r="Q332" i="3"/>
  <c r="P332" i="3"/>
  <c r="A333" i="3"/>
  <c r="AB332" i="3"/>
  <c r="AA332" i="3"/>
  <c r="Z332" i="3"/>
  <c r="Y332" i="3"/>
  <c r="W332" i="3"/>
  <c r="X332" i="3"/>
  <c r="T332" i="3"/>
  <c r="U332" i="3"/>
  <c r="V332" i="3"/>
  <c r="E332" i="3" l="1"/>
  <c r="D332" i="3"/>
  <c r="C332" i="3"/>
  <c r="BK32" i="4"/>
  <c r="BM32" i="4"/>
  <c r="BL33" i="4"/>
  <c r="BK33" i="4"/>
  <c r="F333" i="3"/>
  <c r="I333" i="3"/>
  <c r="H333" i="3"/>
  <c r="G333" i="3"/>
  <c r="R331" i="3"/>
  <c r="J333" i="3"/>
  <c r="N333" i="3"/>
  <c r="Q333" i="3"/>
  <c r="P333" i="3"/>
  <c r="S332" i="3"/>
  <c r="BM33" i="4" s="1"/>
  <c r="A334" i="3"/>
  <c r="U333" i="3"/>
  <c r="V333" i="3"/>
  <c r="T333" i="3"/>
  <c r="W333" i="3"/>
  <c r="AB333" i="3"/>
  <c r="Y333" i="3"/>
  <c r="X333" i="3"/>
  <c r="AA333" i="3"/>
  <c r="Z333" i="3"/>
  <c r="C333" i="3" l="1"/>
  <c r="E333" i="3"/>
  <c r="D333" i="3"/>
  <c r="F334" i="3"/>
  <c r="I334" i="3"/>
  <c r="H334" i="3"/>
  <c r="G334" i="3"/>
  <c r="R332" i="3"/>
  <c r="J334" i="3"/>
  <c r="N334" i="3"/>
  <c r="Q334" i="3"/>
  <c r="P334" i="3"/>
  <c r="S333" i="3"/>
  <c r="BK34" i="4" s="1"/>
  <c r="A335" i="3"/>
  <c r="X334" i="3"/>
  <c r="V334" i="3"/>
  <c r="U334" i="3"/>
  <c r="AB334" i="3"/>
  <c r="AA334" i="3"/>
  <c r="Y334" i="3"/>
  <c r="T334" i="3"/>
  <c r="Z334" i="3"/>
  <c r="W334" i="3"/>
  <c r="E334" i="3" l="1"/>
  <c r="D334" i="3"/>
  <c r="C334" i="3"/>
  <c r="BL34" i="4"/>
  <c r="BM34" i="4"/>
  <c r="F335" i="3"/>
  <c r="I335" i="3"/>
  <c r="G335" i="3"/>
  <c r="H335" i="3"/>
  <c r="R333" i="3"/>
  <c r="J335" i="3"/>
  <c r="N335" i="3"/>
  <c r="Q335" i="3"/>
  <c r="P335" i="3"/>
  <c r="S334" i="3"/>
  <c r="A336" i="3"/>
  <c r="AB335" i="3"/>
  <c r="AA335" i="3"/>
  <c r="Y335" i="3"/>
  <c r="X335" i="3"/>
  <c r="V335" i="3"/>
  <c r="U335" i="3"/>
  <c r="T335" i="3"/>
  <c r="W335" i="3"/>
  <c r="Z335" i="3"/>
  <c r="BM35" i="4" l="1"/>
  <c r="C335" i="3"/>
  <c r="E335" i="3"/>
  <c r="D335" i="3"/>
  <c r="BK35" i="4"/>
  <c r="BL35" i="4"/>
  <c r="BM36" i="4"/>
  <c r="BK36" i="4"/>
  <c r="F336" i="3"/>
  <c r="H336" i="3"/>
  <c r="G336" i="3"/>
  <c r="I336" i="3"/>
  <c r="R334" i="3"/>
  <c r="J336" i="3"/>
  <c r="N336" i="3"/>
  <c r="Q336" i="3"/>
  <c r="P336" i="3"/>
  <c r="S335" i="3"/>
  <c r="BL36" i="4" s="1"/>
  <c r="A337" i="3"/>
  <c r="AB336" i="3"/>
  <c r="AA336" i="3"/>
  <c r="Z336" i="3"/>
  <c r="Y336" i="3"/>
  <c r="V336" i="3"/>
  <c r="X336" i="3"/>
  <c r="W336" i="3"/>
  <c r="U336" i="3"/>
  <c r="T336" i="3"/>
  <c r="E336" i="3" l="1"/>
  <c r="D336" i="3"/>
  <c r="C336" i="3"/>
  <c r="F337" i="3"/>
  <c r="I337" i="3"/>
  <c r="G337" i="3"/>
  <c r="H337" i="3"/>
  <c r="R335" i="3"/>
  <c r="J337" i="3"/>
  <c r="N337" i="3"/>
  <c r="S336" i="3"/>
  <c r="BS6" i="4" s="1"/>
  <c r="Q337" i="3"/>
  <c r="P337" i="3"/>
  <c r="A338" i="3"/>
  <c r="V337" i="3"/>
  <c r="U337" i="3"/>
  <c r="Z337" i="3"/>
  <c r="Y337" i="3"/>
  <c r="X337" i="3"/>
  <c r="T337" i="3"/>
  <c r="W337" i="3"/>
  <c r="AA337" i="3"/>
  <c r="AB337" i="3"/>
  <c r="C337" i="3" l="1"/>
  <c r="E337" i="3"/>
  <c r="D337" i="3"/>
  <c r="BQ6" i="4"/>
  <c r="BR6" i="4"/>
  <c r="F338" i="3"/>
  <c r="I338" i="3"/>
  <c r="H338" i="3"/>
  <c r="G338" i="3"/>
  <c r="R336" i="3"/>
  <c r="J338" i="3"/>
  <c r="N338" i="3"/>
  <c r="Q338" i="3"/>
  <c r="P338" i="3"/>
  <c r="S337" i="3"/>
  <c r="BQ7" i="4" s="1"/>
  <c r="A339" i="3"/>
  <c r="Y338" i="3"/>
  <c r="X338" i="3"/>
  <c r="V338" i="3"/>
  <c r="U338" i="3"/>
  <c r="AB338" i="3"/>
  <c r="AA338" i="3"/>
  <c r="Z338" i="3"/>
  <c r="W338" i="3"/>
  <c r="T338" i="3"/>
  <c r="E338" i="3" l="1"/>
  <c r="D338" i="3"/>
  <c r="C338" i="3"/>
  <c r="BR7" i="4"/>
  <c r="BS7" i="4"/>
  <c r="F339" i="3"/>
  <c r="I339" i="3"/>
  <c r="H339" i="3"/>
  <c r="G339" i="3"/>
  <c r="R337" i="3"/>
  <c r="J339" i="3"/>
  <c r="N339" i="3"/>
  <c r="Q339" i="3"/>
  <c r="P339" i="3"/>
  <c r="S338" i="3"/>
  <c r="BS8" i="4" s="1"/>
  <c r="A340" i="3"/>
  <c r="AB339" i="3"/>
  <c r="AA339" i="3"/>
  <c r="Y339" i="3"/>
  <c r="X339" i="3"/>
  <c r="Z339" i="3"/>
  <c r="V339" i="3"/>
  <c r="T339" i="3"/>
  <c r="U339" i="3"/>
  <c r="W339" i="3"/>
  <c r="C339" i="3" l="1"/>
  <c r="E339" i="3"/>
  <c r="D339" i="3"/>
  <c r="BQ8" i="4"/>
  <c r="BR8" i="4"/>
  <c r="F340" i="3"/>
  <c r="H340" i="3"/>
  <c r="G340" i="3"/>
  <c r="I340" i="3"/>
  <c r="R338" i="3"/>
  <c r="J340" i="3"/>
  <c r="N340" i="3"/>
  <c r="S339" i="3"/>
  <c r="Q340" i="3"/>
  <c r="P340" i="3"/>
  <c r="A341" i="3"/>
  <c r="AB340" i="3"/>
  <c r="AA340" i="3"/>
  <c r="Z340" i="3"/>
  <c r="Y340" i="3"/>
  <c r="U340" i="3"/>
  <c r="T340" i="3"/>
  <c r="X340" i="3"/>
  <c r="W340" i="3"/>
  <c r="V340" i="3"/>
  <c r="BR9" i="4" l="1"/>
  <c r="E340" i="3"/>
  <c r="D340" i="3"/>
  <c r="C340" i="3"/>
  <c r="BQ9" i="4"/>
  <c r="BS9" i="4"/>
  <c r="F341" i="3"/>
  <c r="I341" i="3"/>
  <c r="G341" i="3"/>
  <c r="H341" i="3"/>
  <c r="R339" i="3"/>
  <c r="J341" i="3"/>
  <c r="N341" i="3"/>
  <c r="Q341" i="3"/>
  <c r="P341" i="3"/>
  <c r="S340" i="3"/>
  <c r="BS10" i="4" s="1"/>
  <c r="A342" i="3"/>
  <c r="V341" i="3"/>
  <c r="U341" i="3"/>
  <c r="AB341" i="3"/>
  <c r="Z341" i="3"/>
  <c r="W341" i="3"/>
  <c r="X341" i="3"/>
  <c r="T341" i="3"/>
  <c r="AA341" i="3"/>
  <c r="Y341" i="3"/>
  <c r="C341" i="3" l="1"/>
  <c r="E341" i="3"/>
  <c r="D341" i="3"/>
  <c r="BQ10" i="4"/>
  <c r="BR10" i="4"/>
  <c r="BR11" i="4"/>
  <c r="F342" i="3"/>
  <c r="I342" i="3"/>
  <c r="H342" i="3"/>
  <c r="G342" i="3"/>
  <c r="R340" i="3"/>
  <c r="J342" i="3"/>
  <c r="N342" i="3"/>
  <c r="Q342" i="3"/>
  <c r="P342" i="3"/>
  <c r="S341" i="3"/>
  <c r="A343" i="3"/>
  <c r="Y342" i="3"/>
  <c r="X342" i="3"/>
  <c r="V342" i="3"/>
  <c r="U342" i="3"/>
  <c r="AB342" i="3"/>
  <c r="AA342" i="3"/>
  <c r="W342" i="3"/>
  <c r="T342" i="3"/>
  <c r="Z342" i="3"/>
  <c r="BQ11" i="4" l="1"/>
  <c r="E342" i="3"/>
  <c r="D342" i="3"/>
  <c r="C342" i="3"/>
  <c r="BS11" i="4"/>
  <c r="F343" i="3"/>
  <c r="I343" i="3"/>
  <c r="H343" i="3"/>
  <c r="G343" i="3"/>
  <c r="R341" i="3"/>
  <c r="S342" i="3"/>
  <c r="BS12" i="4" s="1"/>
  <c r="J343" i="3"/>
  <c r="N343" i="3"/>
  <c r="Q343" i="3"/>
  <c r="P343" i="3"/>
  <c r="A344" i="3"/>
  <c r="AB343" i="3"/>
  <c r="AA343" i="3"/>
  <c r="Y343" i="3"/>
  <c r="X343" i="3"/>
  <c r="W343" i="3"/>
  <c r="T343" i="3"/>
  <c r="Z343" i="3"/>
  <c r="U343" i="3"/>
  <c r="V343" i="3"/>
  <c r="C343" i="3" l="1"/>
  <c r="E343" i="3"/>
  <c r="D343" i="3"/>
  <c r="BQ12" i="4"/>
  <c r="BR12" i="4"/>
  <c r="F344" i="3"/>
  <c r="H344" i="3"/>
  <c r="G344" i="3"/>
  <c r="I344" i="3"/>
  <c r="R342" i="3"/>
  <c r="J344" i="3"/>
  <c r="N344" i="3"/>
  <c r="Q344" i="3"/>
  <c r="P344" i="3"/>
  <c r="S343" i="3"/>
  <c r="BR13" i="4" s="1"/>
  <c r="A345" i="3"/>
  <c r="AB344" i="3"/>
  <c r="AA344" i="3"/>
  <c r="Z344" i="3"/>
  <c r="Y344" i="3"/>
  <c r="X344" i="3"/>
  <c r="W344" i="3"/>
  <c r="U344" i="3"/>
  <c r="V344" i="3"/>
  <c r="T344" i="3"/>
  <c r="E344" i="3" l="1"/>
  <c r="D344" i="3"/>
  <c r="C344" i="3"/>
  <c r="BQ13" i="4"/>
  <c r="BS13" i="4"/>
  <c r="BQ14" i="4"/>
  <c r="F345" i="3"/>
  <c r="I345" i="3"/>
  <c r="H345" i="3"/>
  <c r="G345" i="3"/>
  <c r="R343" i="3"/>
  <c r="J345" i="3"/>
  <c r="N345" i="3"/>
  <c r="Q345" i="3"/>
  <c r="P345" i="3"/>
  <c r="S344" i="3"/>
  <c r="BS14" i="4" s="1"/>
  <c r="A346" i="3"/>
  <c r="V345" i="3"/>
  <c r="U345" i="3"/>
  <c r="T345" i="3"/>
  <c r="AA345" i="3"/>
  <c r="Y345" i="3"/>
  <c r="X345" i="3"/>
  <c r="W345" i="3"/>
  <c r="AB345" i="3"/>
  <c r="Z345" i="3"/>
  <c r="C345" i="3" l="1"/>
  <c r="E345" i="3"/>
  <c r="D345" i="3"/>
  <c r="BR14" i="4"/>
  <c r="F346" i="3"/>
  <c r="I346" i="3"/>
  <c r="H346" i="3"/>
  <c r="G346" i="3"/>
  <c r="R344" i="3"/>
  <c r="J346" i="3"/>
  <c r="N346" i="3"/>
  <c r="Q346" i="3"/>
  <c r="P346" i="3"/>
  <c r="S345" i="3"/>
  <c r="BQ15" i="4" s="1"/>
  <c r="A347" i="3"/>
  <c r="Y346" i="3"/>
  <c r="X346" i="3"/>
  <c r="V346" i="3"/>
  <c r="U346" i="3"/>
  <c r="AB346" i="3"/>
  <c r="AA346" i="3"/>
  <c r="W346" i="3"/>
  <c r="T346" i="3"/>
  <c r="Z346" i="3"/>
  <c r="E346" i="3" l="1"/>
  <c r="D346" i="3"/>
  <c r="C346" i="3"/>
  <c r="BR15" i="4"/>
  <c r="BS15" i="4"/>
  <c r="F347" i="3"/>
  <c r="I347" i="3"/>
  <c r="G347" i="3"/>
  <c r="H347" i="3"/>
  <c r="R345" i="3"/>
  <c r="J347" i="3"/>
  <c r="N347" i="3"/>
  <c r="S346" i="3"/>
  <c r="BS16" i="4" s="1"/>
  <c r="Q347" i="3"/>
  <c r="P347" i="3"/>
  <c r="A348" i="3"/>
  <c r="AB347" i="3"/>
  <c r="AA347" i="3"/>
  <c r="Y347" i="3"/>
  <c r="X347" i="3"/>
  <c r="V347" i="3"/>
  <c r="U347" i="3"/>
  <c r="T347" i="3"/>
  <c r="Z347" i="3"/>
  <c r="W347" i="3"/>
  <c r="C347" i="3" l="1"/>
  <c r="E347" i="3"/>
  <c r="D347" i="3"/>
  <c r="BQ16" i="4"/>
  <c r="BR16" i="4"/>
  <c r="F348" i="3"/>
  <c r="H348" i="3"/>
  <c r="G348" i="3"/>
  <c r="I348" i="3"/>
  <c r="R346" i="3"/>
  <c r="J348" i="3"/>
  <c r="N348" i="3"/>
  <c r="S347" i="3"/>
  <c r="Q348" i="3"/>
  <c r="P348" i="3"/>
  <c r="A349" i="3"/>
  <c r="AB348" i="3"/>
  <c r="AA348" i="3"/>
  <c r="Z348" i="3"/>
  <c r="Y348" i="3"/>
  <c r="V348" i="3"/>
  <c r="X348" i="3"/>
  <c r="T348" i="3"/>
  <c r="W348" i="3"/>
  <c r="U348" i="3"/>
  <c r="BR17" i="4" l="1"/>
  <c r="E348" i="3"/>
  <c r="D348" i="3"/>
  <c r="C348" i="3"/>
  <c r="BQ18" i="4" s="1"/>
  <c r="BQ17" i="4"/>
  <c r="BS17" i="4"/>
  <c r="F349" i="3"/>
  <c r="I349" i="3"/>
  <c r="H349" i="3"/>
  <c r="G349" i="3"/>
  <c r="R347" i="3"/>
  <c r="J349" i="3"/>
  <c r="N349" i="3"/>
  <c r="Q349" i="3"/>
  <c r="P349" i="3"/>
  <c r="S348" i="3"/>
  <c r="BS18" i="4" s="1"/>
  <c r="A350" i="3"/>
  <c r="V349" i="3"/>
  <c r="U349" i="3"/>
  <c r="Z349" i="3"/>
  <c r="Y349" i="3"/>
  <c r="X349" i="3"/>
  <c r="T349" i="3"/>
  <c r="AA349" i="3"/>
  <c r="W349" i="3"/>
  <c r="AB349" i="3"/>
  <c r="C349" i="3" l="1"/>
  <c r="E349" i="3"/>
  <c r="D349" i="3"/>
  <c r="BR18" i="4"/>
  <c r="BR19" i="4"/>
  <c r="F350" i="3"/>
  <c r="I350" i="3"/>
  <c r="H350" i="3"/>
  <c r="G350" i="3"/>
  <c r="R348" i="3"/>
  <c r="J350" i="3"/>
  <c r="N350" i="3"/>
  <c r="Q350" i="3"/>
  <c r="P350" i="3"/>
  <c r="S349" i="3"/>
  <c r="BQ19" i="4" s="1"/>
  <c r="A351" i="3"/>
  <c r="Y350" i="3"/>
  <c r="X350" i="3"/>
  <c r="V350" i="3"/>
  <c r="U350" i="3"/>
  <c r="AB350" i="3"/>
  <c r="AA350" i="3"/>
  <c r="Z350" i="3"/>
  <c r="W350" i="3"/>
  <c r="T350" i="3"/>
  <c r="E350" i="3" l="1"/>
  <c r="D350" i="3"/>
  <c r="C350" i="3"/>
  <c r="BS19" i="4"/>
  <c r="F351" i="3"/>
  <c r="I351" i="3"/>
  <c r="G351" i="3"/>
  <c r="H351" i="3"/>
  <c r="R349" i="3"/>
  <c r="J351" i="3"/>
  <c r="N351" i="3"/>
  <c r="Q351" i="3"/>
  <c r="P351" i="3"/>
  <c r="S350" i="3"/>
  <c r="BS20" i="4" s="1"/>
  <c r="A352" i="3"/>
  <c r="AB351" i="3"/>
  <c r="AA351" i="3"/>
  <c r="Y351" i="3"/>
  <c r="X351" i="3"/>
  <c r="Z351" i="3"/>
  <c r="V351" i="3"/>
  <c r="W351" i="3"/>
  <c r="U351" i="3"/>
  <c r="T351" i="3"/>
  <c r="C351" i="3" l="1"/>
  <c r="E351" i="3"/>
  <c r="D351" i="3"/>
  <c r="BQ20" i="4"/>
  <c r="BR20" i="4"/>
  <c r="F352" i="3"/>
  <c r="H352" i="3"/>
  <c r="G352" i="3"/>
  <c r="I352" i="3"/>
  <c r="R350" i="3"/>
  <c r="J352" i="3"/>
  <c r="N352" i="3"/>
  <c r="Q352" i="3"/>
  <c r="P352" i="3"/>
  <c r="S351" i="3"/>
  <c r="BR21" i="4" s="1"/>
  <c r="A353" i="3"/>
  <c r="AB352" i="3"/>
  <c r="AA352" i="3"/>
  <c r="Z352" i="3"/>
  <c r="Y352" i="3"/>
  <c r="U352" i="3"/>
  <c r="T352" i="3"/>
  <c r="X352" i="3"/>
  <c r="W352" i="3"/>
  <c r="V352" i="3"/>
  <c r="E352" i="3" l="1"/>
  <c r="D352" i="3"/>
  <c r="C352" i="3"/>
  <c r="BQ21" i="4"/>
  <c r="BS21" i="4"/>
  <c r="F353" i="3"/>
  <c r="I353" i="3"/>
  <c r="H353" i="3"/>
  <c r="G353" i="3"/>
  <c r="R351" i="3"/>
  <c r="J353" i="3"/>
  <c r="N353" i="3"/>
  <c r="Q353" i="3"/>
  <c r="P353" i="3"/>
  <c r="S352" i="3"/>
  <c r="BS22" i="4" s="1"/>
  <c r="A354" i="3"/>
  <c r="V353" i="3"/>
  <c r="U353" i="3"/>
  <c r="AB353" i="3"/>
  <c r="Z353" i="3"/>
  <c r="W353" i="3"/>
  <c r="Y353" i="3"/>
  <c r="X353" i="3"/>
  <c r="T353" i="3"/>
  <c r="AA353" i="3"/>
  <c r="C353" i="3" l="1"/>
  <c r="E353" i="3"/>
  <c r="D353" i="3"/>
  <c r="BQ22" i="4"/>
  <c r="BR22" i="4"/>
  <c r="F354" i="3"/>
  <c r="I354" i="3"/>
  <c r="H354" i="3"/>
  <c r="G354" i="3"/>
  <c r="R352" i="3"/>
  <c r="J354" i="3"/>
  <c r="N354" i="3"/>
  <c r="Q354" i="3"/>
  <c r="P354" i="3"/>
  <c r="S353" i="3"/>
  <c r="BQ23" i="4" s="1"/>
  <c r="A355" i="3"/>
  <c r="Y354" i="3"/>
  <c r="X354" i="3"/>
  <c r="V354" i="3"/>
  <c r="U354" i="3"/>
  <c r="AB354" i="3"/>
  <c r="AA354" i="3"/>
  <c r="W354" i="3"/>
  <c r="T354" i="3"/>
  <c r="Z354" i="3"/>
  <c r="E354" i="3" l="1"/>
  <c r="D354" i="3"/>
  <c r="C354" i="3"/>
  <c r="BS23" i="4"/>
  <c r="BR23" i="4"/>
  <c r="F355" i="3"/>
  <c r="I355" i="3"/>
  <c r="H355" i="3"/>
  <c r="G355" i="3"/>
  <c r="R353" i="3"/>
  <c r="J355" i="3"/>
  <c r="N355" i="3"/>
  <c r="Q355" i="3"/>
  <c r="P355" i="3"/>
  <c r="S354" i="3"/>
  <c r="A356" i="3"/>
  <c r="AB355" i="3"/>
  <c r="AA355" i="3"/>
  <c r="Y355" i="3"/>
  <c r="X355" i="3"/>
  <c r="W355" i="3"/>
  <c r="V355" i="3"/>
  <c r="U355" i="3"/>
  <c r="T355" i="3"/>
  <c r="Z355" i="3"/>
  <c r="BS24" i="4" l="1"/>
  <c r="C355" i="3"/>
  <c r="E355" i="3"/>
  <c r="D355" i="3"/>
  <c r="BQ24" i="4"/>
  <c r="BR24" i="4"/>
  <c r="F356" i="3"/>
  <c r="H356" i="3"/>
  <c r="G356" i="3"/>
  <c r="I356" i="3"/>
  <c r="R354" i="3"/>
  <c r="J356" i="3"/>
  <c r="N356" i="3"/>
  <c r="S355" i="3"/>
  <c r="BR25" i="4" s="1"/>
  <c r="Q356" i="3"/>
  <c r="P356" i="3"/>
  <c r="A357" i="3"/>
  <c r="AB356" i="3"/>
  <c r="AA356" i="3"/>
  <c r="Z356" i="3"/>
  <c r="Y356" i="3"/>
  <c r="X356" i="3"/>
  <c r="W356" i="3"/>
  <c r="U356" i="3"/>
  <c r="V356" i="3"/>
  <c r="T356" i="3"/>
  <c r="E356" i="3" l="1"/>
  <c r="D356" i="3"/>
  <c r="C356" i="3"/>
  <c r="BQ25" i="4"/>
  <c r="BS25" i="4"/>
  <c r="F357" i="3"/>
  <c r="I357" i="3"/>
  <c r="H357" i="3"/>
  <c r="G357" i="3"/>
  <c r="R355" i="3"/>
  <c r="J357" i="3"/>
  <c r="N357" i="3"/>
  <c r="S356" i="3"/>
  <c r="BS26" i="4" s="1"/>
  <c r="Q357" i="3"/>
  <c r="P357" i="3"/>
  <c r="A358" i="3"/>
  <c r="V357" i="3"/>
  <c r="U357" i="3"/>
  <c r="T357" i="3"/>
  <c r="AA357" i="3"/>
  <c r="Z357" i="3"/>
  <c r="Y357" i="3"/>
  <c r="X357" i="3"/>
  <c r="W357" i="3"/>
  <c r="AB357" i="3"/>
  <c r="C357" i="3" l="1"/>
  <c r="E357" i="3"/>
  <c r="D357" i="3"/>
  <c r="BQ26" i="4"/>
  <c r="BR26" i="4"/>
  <c r="BS27" i="4"/>
  <c r="BR27" i="4"/>
  <c r="F358" i="3"/>
  <c r="I358" i="3"/>
  <c r="H358" i="3"/>
  <c r="G358" i="3"/>
  <c r="R356" i="3"/>
  <c r="J358" i="3"/>
  <c r="N358" i="3"/>
  <c r="Q358" i="3"/>
  <c r="P358" i="3"/>
  <c r="S357" i="3"/>
  <c r="BQ27" i="4" s="1"/>
  <c r="A359" i="3"/>
  <c r="Y358" i="3"/>
  <c r="X358" i="3"/>
  <c r="V358" i="3"/>
  <c r="U358" i="3"/>
  <c r="AB358" i="3"/>
  <c r="AA358" i="3"/>
  <c r="W358" i="3"/>
  <c r="Z358" i="3"/>
  <c r="T358" i="3"/>
  <c r="E358" i="3" l="1"/>
  <c r="D358" i="3"/>
  <c r="C358" i="3"/>
  <c r="F359" i="3"/>
  <c r="I359" i="3"/>
  <c r="H359" i="3"/>
  <c r="G359" i="3"/>
  <c r="R357" i="3"/>
  <c r="J359" i="3"/>
  <c r="N359" i="3"/>
  <c r="S358" i="3"/>
  <c r="BS28" i="4" s="1"/>
  <c r="Q359" i="3"/>
  <c r="P359" i="3"/>
  <c r="A360" i="3"/>
  <c r="AB359" i="3"/>
  <c r="AA359" i="3"/>
  <c r="Y359" i="3"/>
  <c r="X359" i="3"/>
  <c r="V359" i="3"/>
  <c r="U359" i="3"/>
  <c r="T359" i="3"/>
  <c r="W359" i="3"/>
  <c r="Z359" i="3"/>
  <c r="C359" i="3" l="1"/>
  <c r="E359" i="3"/>
  <c r="D359" i="3"/>
  <c r="BQ28" i="4"/>
  <c r="BR28" i="4"/>
  <c r="F360" i="3"/>
  <c r="H360" i="3"/>
  <c r="G360" i="3"/>
  <c r="I360" i="3"/>
  <c r="R358" i="3"/>
  <c r="J360" i="3"/>
  <c r="N360" i="3"/>
  <c r="S359" i="3"/>
  <c r="Q360" i="3"/>
  <c r="P360" i="3"/>
  <c r="A361" i="3"/>
  <c r="AB360" i="3"/>
  <c r="AA360" i="3"/>
  <c r="Z360" i="3"/>
  <c r="Y360" i="3"/>
  <c r="V360" i="3"/>
  <c r="W360" i="3"/>
  <c r="X360" i="3"/>
  <c r="U360" i="3"/>
  <c r="T360" i="3"/>
  <c r="BR29" i="4" l="1"/>
  <c r="E360" i="3"/>
  <c r="BS30" i="4" s="1"/>
  <c r="D360" i="3"/>
  <c r="BR30" i="4" s="1"/>
  <c r="C360" i="3"/>
  <c r="BQ30" i="4" s="1"/>
  <c r="BQ29" i="4"/>
  <c r="BS29" i="4"/>
  <c r="F361" i="3"/>
  <c r="I361" i="3"/>
  <c r="H361" i="3"/>
  <c r="G361" i="3"/>
  <c r="R359" i="3"/>
  <c r="J361" i="3"/>
  <c r="N361" i="3"/>
  <c r="S360" i="3"/>
  <c r="Q361" i="3"/>
  <c r="P361" i="3"/>
  <c r="A362" i="3"/>
  <c r="V361" i="3"/>
  <c r="U361" i="3"/>
  <c r="Z361" i="3"/>
  <c r="Y361" i="3"/>
  <c r="X361" i="3"/>
  <c r="T361" i="3"/>
  <c r="AB361" i="3"/>
  <c r="AA361" i="3"/>
  <c r="W361" i="3"/>
  <c r="C361" i="3" l="1"/>
  <c r="BQ31" i="4" s="1"/>
  <c r="E361" i="3"/>
  <c r="D361" i="3"/>
  <c r="BS31" i="4"/>
  <c r="BR31" i="4"/>
  <c r="F362" i="3"/>
  <c r="I362" i="3"/>
  <c r="H362" i="3"/>
  <c r="G362" i="3"/>
  <c r="R360" i="3"/>
  <c r="J362" i="3"/>
  <c r="N362" i="3"/>
  <c r="Q362" i="3"/>
  <c r="P362" i="3"/>
  <c r="S361" i="3"/>
  <c r="A363" i="3"/>
  <c r="Y362" i="3"/>
  <c r="X362" i="3"/>
  <c r="V362" i="3"/>
  <c r="U362" i="3"/>
  <c r="AB362" i="3"/>
  <c r="AA362" i="3"/>
  <c r="Z362" i="3"/>
  <c r="W362" i="3"/>
  <c r="T362" i="3"/>
  <c r="E362" i="3" l="1"/>
  <c r="D362" i="3"/>
  <c r="C362" i="3"/>
  <c r="BS32" i="4"/>
  <c r="BR32" i="4"/>
  <c r="BQ32" i="4"/>
  <c r="F363" i="3"/>
  <c r="I363" i="3"/>
  <c r="H363" i="3"/>
  <c r="G363" i="3"/>
  <c r="R361" i="3"/>
  <c r="J363" i="3"/>
  <c r="N363" i="3"/>
  <c r="S362" i="3"/>
  <c r="Q363" i="3"/>
  <c r="P363" i="3"/>
  <c r="A364" i="3"/>
  <c r="AB363" i="3"/>
  <c r="AA363" i="3"/>
  <c r="Z363" i="3"/>
  <c r="Y363" i="3"/>
  <c r="X363" i="3"/>
  <c r="V363" i="3"/>
  <c r="U363" i="3"/>
  <c r="W363" i="3"/>
  <c r="T363" i="3"/>
  <c r="C363" i="3" l="1"/>
  <c r="E363" i="3"/>
  <c r="D363" i="3"/>
  <c r="F364" i="3"/>
  <c r="H364" i="3"/>
  <c r="G364" i="3"/>
  <c r="I364" i="3"/>
  <c r="R362" i="3"/>
  <c r="J364" i="3"/>
  <c r="N364" i="3"/>
  <c r="Q364" i="3"/>
  <c r="P364" i="3"/>
  <c r="S363" i="3"/>
  <c r="A365" i="3"/>
  <c r="AB364" i="3"/>
  <c r="AA364" i="3"/>
  <c r="Z364" i="3"/>
  <c r="V364" i="3"/>
  <c r="U364" i="3"/>
  <c r="T364" i="3"/>
  <c r="Y364" i="3"/>
  <c r="X364" i="3"/>
  <c r="W364" i="3"/>
  <c r="BS33" i="4" l="1"/>
  <c r="E364" i="3"/>
  <c r="D364" i="3"/>
  <c r="C364" i="3"/>
  <c r="BQ33" i="4"/>
  <c r="BR33" i="4"/>
  <c r="F365" i="3"/>
  <c r="I365" i="3"/>
  <c r="H365" i="3"/>
  <c r="G365" i="3"/>
  <c r="R363" i="3"/>
  <c r="J365" i="3"/>
  <c r="N365" i="3"/>
  <c r="Q365" i="3"/>
  <c r="P365" i="3"/>
  <c r="S364" i="3"/>
  <c r="BS34" i="4" s="1"/>
  <c r="A366" i="3"/>
  <c r="V365" i="3"/>
  <c r="U365" i="3"/>
  <c r="T365" i="3"/>
  <c r="W365" i="3"/>
  <c r="AB365" i="3"/>
  <c r="Y365" i="3"/>
  <c r="AA365" i="3"/>
  <c r="Z365" i="3"/>
  <c r="X365" i="3"/>
  <c r="C365" i="3" l="1"/>
  <c r="BQ35" i="4" s="1"/>
  <c r="E365" i="3"/>
  <c r="BS35" i="4" s="1"/>
  <c r="D365" i="3"/>
  <c r="BR35" i="4" s="1"/>
  <c r="BQ34" i="4"/>
  <c r="BR34" i="4"/>
  <c r="F366" i="3"/>
  <c r="S88" i="1"/>
  <c r="S120" i="1"/>
  <c r="S90" i="1"/>
  <c r="S122" i="1"/>
  <c r="R116" i="1"/>
  <c r="S115" i="1"/>
  <c r="R62" i="1"/>
  <c r="S77" i="1"/>
  <c r="R96" i="1"/>
  <c r="R121" i="1"/>
  <c r="S64" i="1"/>
  <c r="S100" i="1"/>
  <c r="R91" i="1"/>
  <c r="S91" i="1"/>
  <c r="R102" i="1"/>
  <c r="S89" i="1"/>
  <c r="R86" i="1"/>
  <c r="R83" i="1"/>
  <c r="R69" i="1"/>
  <c r="R92" i="1"/>
  <c r="R98" i="1"/>
  <c r="S114" i="1"/>
  <c r="R105" i="1"/>
  <c r="R61" i="1"/>
  <c r="S98" i="1"/>
  <c r="S83" i="1"/>
  <c r="S117" i="1"/>
  <c r="R85" i="1"/>
  <c r="S121" i="1"/>
  <c r="S95" i="1"/>
  <c r="R115" i="1"/>
  <c r="S99" i="1"/>
  <c r="R67" i="1"/>
  <c r="R66" i="1"/>
  <c r="R104" i="1"/>
  <c r="S110" i="1"/>
  <c r="S74" i="1"/>
  <c r="S108" i="1"/>
  <c r="S119" i="1"/>
  <c r="R94" i="1"/>
  <c r="R95" i="1"/>
  <c r="R117" i="1"/>
  <c r="R108" i="1"/>
  <c r="R97" i="1"/>
  <c r="R119" i="1"/>
  <c r="S71" i="1"/>
  <c r="R72" i="1"/>
  <c r="R109" i="1"/>
  <c r="R90" i="1"/>
  <c r="S101" i="1"/>
  <c r="R73" i="1"/>
  <c r="S72" i="1"/>
  <c r="S97" i="1"/>
  <c r="R68" i="1"/>
  <c r="R93" i="1"/>
  <c r="R71" i="1"/>
  <c r="S112" i="1"/>
  <c r="S113" i="1"/>
  <c r="S103" i="1"/>
  <c r="S62" i="1"/>
  <c r="R84" i="1"/>
  <c r="R103" i="1"/>
  <c r="S65" i="1"/>
  <c r="S107" i="1"/>
  <c r="R107" i="1"/>
  <c r="S84" i="1"/>
  <c r="S109" i="1"/>
  <c r="S96" i="1"/>
  <c r="R122" i="1"/>
  <c r="R120" i="1"/>
  <c r="S75" i="1"/>
  <c r="R74" i="1"/>
  <c r="S66" i="1"/>
  <c r="S67" i="1"/>
  <c r="R110" i="1"/>
  <c r="S76" i="1"/>
  <c r="R80" i="1"/>
  <c r="S85" i="1"/>
  <c r="S102" i="1"/>
  <c r="R114" i="1"/>
  <c r="S78" i="1"/>
  <c r="S73" i="1"/>
  <c r="S106" i="1"/>
  <c r="S86" i="1"/>
  <c r="S105" i="1"/>
  <c r="S104" i="1"/>
  <c r="S92" i="1"/>
  <c r="R87" i="1"/>
  <c r="R70" i="1"/>
  <c r="R113" i="1"/>
  <c r="R81" i="1"/>
  <c r="S79" i="1"/>
  <c r="S82" i="1"/>
  <c r="R99" i="1"/>
  <c r="R88" i="1"/>
  <c r="R101" i="1"/>
  <c r="S68" i="1"/>
  <c r="R78" i="1"/>
  <c r="R63" i="1"/>
  <c r="S61" i="1"/>
  <c r="R79" i="1"/>
  <c r="S93" i="1"/>
  <c r="S116" i="1"/>
  <c r="S69" i="1"/>
  <c r="R75" i="1"/>
  <c r="R100" i="1"/>
  <c r="S80" i="1"/>
  <c r="S87" i="1"/>
  <c r="S94" i="1"/>
  <c r="R89" i="1"/>
  <c r="R106" i="1"/>
  <c r="R64" i="1"/>
  <c r="R65" i="1"/>
  <c r="R82" i="1"/>
  <c r="S118" i="1"/>
  <c r="R112" i="1"/>
  <c r="R111" i="1"/>
  <c r="S63" i="1"/>
  <c r="R118" i="1"/>
  <c r="R77" i="1"/>
  <c r="S70" i="1"/>
  <c r="S111" i="1"/>
  <c r="R76" i="1"/>
  <c r="S81" i="1"/>
  <c r="I366" i="3"/>
  <c r="H366" i="3"/>
  <c r="G366" i="3"/>
  <c r="R60" i="1"/>
  <c r="R58" i="1"/>
  <c r="R22" i="1"/>
  <c r="R32" i="1"/>
  <c r="R33" i="1"/>
  <c r="R34" i="1"/>
  <c r="R46" i="1"/>
  <c r="R45" i="1"/>
  <c r="R48" i="1"/>
  <c r="R51" i="1"/>
  <c r="R24" i="1"/>
  <c r="R35" i="1"/>
  <c r="R57" i="1"/>
  <c r="R43" i="1"/>
  <c r="R29" i="1"/>
  <c r="R59" i="1"/>
  <c r="R38" i="1"/>
  <c r="R52" i="1"/>
  <c r="R55" i="1"/>
  <c r="R23" i="1"/>
  <c r="R27" i="1"/>
  <c r="R37" i="1"/>
  <c r="R25" i="1"/>
  <c r="R36" i="1"/>
  <c r="R31" i="1"/>
  <c r="R44" i="1"/>
  <c r="R39" i="1"/>
  <c r="R28" i="1"/>
  <c r="R54" i="1"/>
  <c r="R53" i="1"/>
  <c r="R50" i="1"/>
  <c r="R49" i="1"/>
  <c r="R30" i="1"/>
  <c r="R26" i="1"/>
  <c r="R47" i="1"/>
  <c r="R56" i="1"/>
  <c r="S22" i="1"/>
  <c r="S27" i="1"/>
  <c r="S45" i="1"/>
  <c r="S56" i="1"/>
  <c r="S25" i="1"/>
  <c r="S37" i="1"/>
  <c r="S24" i="1"/>
  <c r="S47" i="1"/>
  <c r="S49" i="1"/>
  <c r="S53" i="1"/>
  <c r="S29" i="1"/>
  <c r="S35" i="1"/>
  <c r="S48" i="1"/>
  <c r="S23" i="1"/>
  <c r="S59" i="1"/>
  <c r="S52" i="1"/>
  <c r="S60" i="1"/>
  <c r="S36" i="1"/>
  <c r="S50" i="1"/>
  <c r="S32" i="1"/>
  <c r="S43" i="1"/>
  <c r="S30" i="1"/>
  <c r="S54" i="1"/>
  <c r="S55" i="1"/>
  <c r="S46" i="1"/>
  <c r="S26" i="1"/>
  <c r="S57" i="1"/>
  <c r="S51" i="1"/>
  <c r="S38" i="1"/>
  <c r="S28" i="1"/>
  <c r="S58" i="1"/>
  <c r="S31" i="1"/>
  <c r="S44" i="1"/>
  <c r="R364" i="3"/>
  <c r="J366" i="3"/>
  <c r="N366" i="3"/>
  <c r="Q366" i="3"/>
  <c r="P366" i="3"/>
  <c r="R40" i="1" s="1"/>
  <c r="S365" i="3"/>
  <c r="S39" i="1" s="1"/>
  <c r="Y366" i="3"/>
  <c r="X366" i="3"/>
  <c r="W366" i="3"/>
  <c r="V366" i="3"/>
  <c r="U366" i="3"/>
  <c r="AA366" i="3"/>
  <c r="AB366" i="3"/>
  <c r="Z366" i="3"/>
  <c r="T366" i="3"/>
  <c r="E366" i="3" l="1"/>
  <c r="D366" i="3"/>
  <c r="C366" i="3"/>
  <c r="BS36" i="4"/>
  <c r="BR36" i="4"/>
  <c r="BQ36" i="4"/>
  <c r="R42" i="1"/>
  <c r="R41" i="1"/>
  <c r="S33" i="1"/>
  <c r="R365" i="3"/>
  <c r="S366" i="3"/>
  <c r="S42" i="1" l="1"/>
  <c r="S40" i="1"/>
  <c r="S41" i="1"/>
  <c r="S34" i="1"/>
  <c r="R366" i="3"/>
  <c r="AD6" i="4" l="1"/>
  <c r="AD7" i="4"/>
  <c r="K125" i="3" s="1"/>
  <c r="BT7" i="4"/>
  <c r="K337" i="3" s="1"/>
  <c r="AD8" i="4"/>
  <c r="K126" i="3" s="1"/>
  <c r="BN8" i="4"/>
  <c r="K307" i="3" s="1"/>
  <c r="BT8" i="4"/>
  <c r="K338" i="3" s="1"/>
  <c r="BN9" i="4"/>
  <c r="K308" i="3" s="1"/>
  <c r="BN10" i="4"/>
  <c r="K309" i="3" s="1"/>
  <c r="BN11" i="4"/>
  <c r="K310" i="3" s="1"/>
  <c r="BT11" i="4"/>
  <c r="K341" i="3" s="1"/>
  <c r="BN12" i="4"/>
  <c r="K311" i="3" s="1"/>
  <c r="BT12" i="4"/>
  <c r="K342" i="3" s="1"/>
  <c r="BN13" i="4"/>
  <c r="K312" i="3" s="1"/>
  <c r="AV17" i="4"/>
  <c r="K225" i="3" s="1"/>
  <c r="BN17" i="4"/>
  <c r="BT17" i="4"/>
  <c r="K347" i="3" s="1"/>
  <c r="BN18" i="4"/>
  <c r="K317" i="3" s="1"/>
  <c r="BT18" i="4"/>
  <c r="K348" i="3" s="1"/>
  <c r="AJ19" i="4"/>
  <c r="K168" i="3" s="1"/>
  <c r="BN19" i="4"/>
  <c r="K318" i="3" s="1"/>
  <c r="BT19" i="4"/>
  <c r="K349" i="3" s="1"/>
  <c r="AJ20" i="4"/>
  <c r="K169" i="3" s="1"/>
  <c r="BN20" i="4"/>
  <c r="K319" i="3" s="1"/>
  <c r="BT20" i="4"/>
  <c r="K350" i="3" s="1"/>
  <c r="AJ21" i="4"/>
  <c r="K170" i="3" s="1"/>
  <c r="BT21" i="4"/>
  <c r="K351" i="3" s="1"/>
  <c r="AJ22" i="4"/>
  <c r="K171" i="3" s="1"/>
  <c r="BT22" i="4"/>
  <c r="K352" i="3" s="1"/>
  <c r="L23" i="4"/>
  <c r="K49" i="3" s="1"/>
  <c r="AJ23" i="4"/>
  <c r="K172" i="3" s="1"/>
  <c r="BT23" i="4"/>
  <c r="K353" i="3" s="1"/>
  <c r="L24" i="4"/>
  <c r="K50" i="3" s="1"/>
  <c r="AJ24" i="4"/>
  <c r="K173" i="3" s="1"/>
  <c r="BT24" i="4"/>
  <c r="K354" i="3" s="1"/>
  <c r="L25" i="4"/>
  <c r="K51" i="3" s="1"/>
  <c r="X25" i="4"/>
  <c r="K112" i="3" s="1"/>
  <c r="BN25" i="4"/>
  <c r="K324" i="3" s="1"/>
  <c r="BT25" i="4"/>
  <c r="K355" i="3" s="1"/>
  <c r="X26" i="4"/>
  <c r="K113" i="3" s="1"/>
  <c r="AJ26" i="4"/>
  <c r="K175" i="3" s="1"/>
  <c r="BN26" i="4"/>
  <c r="K325" i="3" s="1"/>
  <c r="BT26" i="4"/>
  <c r="K356" i="3" s="1"/>
  <c r="X27" i="4"/>
  <c r="K114" i="3" s="1"/>
  <c r="BT27" i="4"/>
  <c r="K357" i="3" s="1"/>
  <c r="X28" i="4"/>
  <c r="K115" i="3" s="1"/>
  <c r="AJ28" i="4"/>
  <c r="K177" i="3" s="1"/>
  <c r="AV28" i="4"/>
  <c r="K236" i="3" s="1"/>
  <c r="BT28" i="4"/>
  <c r="K358" i="3" s="1"/>
  <c r="AJ29" i="4"/>
  <c r="K178" i="3" s="1"/>
  <c r="BN29" i="4"/>
  <c r="K328" i="3" s="1"/>
  <c r="X30" i="4"/>
  <c r="K117" i="3" s="1"/>
  <c r="AJ30" i="4"/>
  <c r="K179" i="3" s="1"/>
  <c r="AV30" i="4"/>
  <c r="K238" i="3" s="1"/>
  <c r="BT30" i="4"/>
  <c r="K360" i="3" s="1"/>
  <c r="X31" i="4"/>
  <c r="K118" i="3" s="1"/>
  <c r="AJ31" i="4"/>
  <c r="K180" i="3" s="1"/>
  <c r="X32" i="4"/>
  <c r="K119" i="3" s="1"/>
  <c r="AJ32" i="4"/>
  <c r="K181" i="3" s="1"/>
  <c r="BN32" i="4"/>
  <c r="K331" i="3" s="1"/>
  <c r="X33" i="4"/>
  <c r="K120" i="3" s="1"/>
  <c r="AJ33" i="4"/>
  <c r="K182" i="3" s="1"/>
  <c r="L34" i="4"/>
  <c r="K60" i="3" s="1"/>
  <c r="BT34" i="4"/>
  <c r="K364" i="3" s="1"/>
  <c r="L35" i="4"/>
  <c r="K61" i="3" s="1"/>
  <c r="BT35" i="4"/>
  <c r="K365" i="3" s="1"/>
  <c r="L36" i="4"/>
  <c r="K62" i="3" s="1"/>
  <c r="X36" i="4"/>
  <c r="K123" i="3" s="1"/>
  <c r="G25" i="1" s="1"/>
  <c r="L124" i="3" s="1"/>
  <c r="M124" i="3" s="1"/>
  <c r="BN36" i="4"/>
  <c r="K335" i="3" s="1"/>
  <c r="BT36" i="4"/>
  <c r="K366" i="3" s="1"/>
  <c r="K124" i="3"/>
  <c r="K316" i="3"/>
  <c r="G34" i="1" l="1"/>
  <c r="L350" i="3" s="1"/>
  <c r="M350" i="3" s="1"/>
  <c r="G33" i="1"/>
  <c r="O367" i="3"/>
  <c r="O366" i="3"/>
  <c r="BN34" i="4"/>
  <c r="K333" i="3" s="1"/>
  <c r="BN35" i="4"/>
  <c r="K334" i="3" s="1"/>
  <c r="BT32" i="4"/>
  <c r="K362" i="3" s="1"/>
  <c r="BN33" i="4"/>
  <c r="K332" i="3" s="1"/>
  <c r="X35" i="4"/>
  <c r="K122" i="3" s="1"/>
  <c r="BT31" i="4"/>
  <c r="K361" i="3" s="1"/>
  <c r="L33" i="4"/>
  <c r="K59" i="3" s="1"/>
  <c r="AV25" i="4"/>
  <c r="K233" i="3" s="1"/>
  <c r="L30" i="4"/>
  <c r="K56" i="3" s="1"/>
  <c r="X29" i="4"/>
  <c r="K116" i="3" s="1"/>
  <c r="AV27" i="4"/>
  <c r="K235" i="3" s="1"/>
  <c r="BN24" i="4"/>
  <c r="K323" i="3" s="1"/>
  <c r="BT33" i="4"/>
  <c r="K363" i="3" s="1"/>
  <c r="L31" i="4"/>
  <c r="K57" i="3" s="1"/>
  <c r="X34" i="4"/>
  <c r="K121" i="3" s="1"/>
  <c r="AV29" i="4"/>
  <c r="K237" i="3" s="1"/>
  <c r="BN27" i="4"/>
  <c r="K326" i="3" s="1"/>
  <c r="AJ25" i="4"/>
  <c r="K174" i="3" s="1"/>
  <c r="BN22" i="4"/>
  <c r="K321" i="3" s="1"/>
  <c r="BN30" i="4"/>
  <c r="K329" i="3" s="1"/>
  <c r="BT29" i="4"/>
  <c r="K359" i="3" s="1"/>
  <c r="L27" i="4"/>
  <c r="K53" i="3" s="1"/>
  <c r="AJ27" i="4"/>
  <c r="K176" i="3" s="1"/>
  <c r="BT9" i="4"/>
  <c r="K339" i="3" s="1"/>
  <c r="L28" i="4"/>
  <c r="K54" i="3" s="1"/>
  <c r="BN21" i="4"/>
  <c r="K320" i="3" s="1"/>
  <c r="L26" i="4"/>
  <c r="K52" i="3" s="1"/>
  <c r="BT14" i="4"/>
  <c r="K344" i="3" s="1"/>
  <c r="BN31" i="4"/>
  <c r="K330" i="3" s="1"/>
  <c r="BN28" i="4"/>
  <c r="K327" i="3" s="1"/>
  <c r="AV26" i="4"/>
  <c r="K234" i="3" s="1"/>
  <c r="AV24" i="4"/>
  <c r="K232" i="3" s="1"/>
  <c r="BT15" i="4"/>
  <c r="K345" i="3" s="1"/>
  <c r="BN14" i="4"/>
  <c r="K313" i="3" s="1"/>
  <c r="BT6" i="4"/>
  <c r="L32" i="4"/>
  <c r="K58" i="3" s="1"/>
  <c r="L29" i="4"/>
  <c r="K55" i="3" s="1"/>
  <c r="BT10" i="4"/>
  <c r="K340" i="3" s="1"/>
  <c r="AV23" i="4"/>
  <c r="K231" i="3" s="1"/>
  <c r="BT16" i="4"/>
  <c r="K346" i="3" s="1"/>
  <c r="AV16" i="4"/>
  <c r="K224" i="3" s="1"/>
  <c r="R6" i="4"/>
  <c r="K63" i="3" s="1"/>
  <c r="AV22" i="4"/>
  <c r="K230" i="3" s="1"/>
  <c r="AV21" i="4"/>
  <c r="K229" i="3" s="1"/>
  <c r="BN15" i="4"/>
  <c r="K314" i="3" s="1"/>
  <c r="AV20" i="4"/>
  <c r="K228" i="3" s="1"/>
  <c r="AV19" i="4"/>
  <c r="K227" i="3" s="1"/>
  <c r="BT13" i="4"/>
  <c r="K343" i="3" s="1"/>
  <c r="BN23" i="4"/>
  <c r="K322" i="3" s="1"/>
  <c r="AV18" i="4"/>
  <c r="K226" i="3" s="1"/>
  <c r="BN16" i="4"/>
  <c r="K315" i="3" s="1"/>
  <c r="L318" i="3" l="1"/>
  <c r="M318" i="3" s="1"/>
  <c r="G24" i="1"/>
  <c r="E367" i="3"/>
  <c r="D367" i="3"/>
  <c r="C367" i="3"/>
  <c r="K336" i="3"/>
  <c r="L47" i="4" s="1"/>
  <c r="O237" i="3"/>
  <c r="O172" i="3"/>
  <c r="O169" i="3"/>
  <c r="O355" i="3"/>
  <c r="O181" i="3"/>
  <c r="O180" i="3"/>
  <c r="O359" i="3"/>
  <c r="O118" i="3"/>
  <c r="O310" i="3"/>
  <c r="O352" i="3"/>
  <c r="O353" i="3"/>
  <c r="O349" i="3"/>
  <c r="O317" i="3"/>
  <c r="O350" i="3"/>
  <c r="O114" i="3"/>
  <c r="O365" i="3"/>
  <c r="O308" i="3"/>
  <c r="O354" i="3"/>
  <c r="O50" i="3"/>
  <c r="O174" i="3"/>
  <c r="O311" i="3"/>
  <c r="O351" i="3"/>
  <c r="O119" i="3"/>
  <c r="O348" i="3"/>
  <c r="O124" i="3"/>
  <c r="O343" i="3"/>
  <c r="O52" i="3"/>
  <c r="O173" i="3"/>
  <c r="O340" i="3"/>
  <c r="O170" i="3"/>
  <c r="O59" i="3"/>
  <c r="O334" i="3"/>
  <c r="O356" i="3"/>
  <c r="O309" i="3"/>
  <c r="O364" i="3"/>
  <c r="O324" i="3"/>
  <c r="O363" i="3"/>
  <c r="O116" i="3"/>
  <c r="O346" i="3"/>
  <c r="O178" i="3"/>
  <c r="O176" i="3"/>
  <c r="O323" i="3"/>
  <c r="O177" i="3"/>
  <c r="O315" i="3"/>
  <c r="O330" i="3"/>
  <c r="O235" i="3"/>
  <c r="O113" i="3"/>
  <c r="O123" i="3"/>
  <c r="O327" i="3"/>
  <c r="O171" i="3"/>
  <c r="O357" i="3"/>
  <c r="O347" i="3"/>
  <c r="O125" i="3"/>
  <c r="O316" i="3"/>
  <c r="O122" i="3"/>
  <c r="O60" i="3"/>
  <c r="O179" i="3"/>
  <c r="O336" i="3"/>
  <c r="O61" i="3"/>
  <c r="O318" i="3" l="1"/>
  <c r="L117" i="3"/>
  <c r="M117" i="3" s="1"/>
  <c r="O62" i="3"/>
  <c r="O231" i="3"/>
  <c r="O344" i="3"/>
  <c r="O58" i="3"/>
  <c r="O233" i="3"/>
  <c r="O313" i="3"/>
  <c r="O232" i="3"/>
  <c r="O236" i="3"/>
  <c r="O361" i="3"/>
  <c r="O229" i="3"/>
  <c r="O56" i="3"/>
  <c r="O333" i="3"/>
  <c r="O362" i="3"/>
  <c r="O55" i="3"/>
  <c r="O225" i="3"/>
  <c r="O51" i="3"/>
  <c r="O227" i="3"/>
  <c r="O345" i="3"/>
  <c r="O120" i="3"/>
  <c r="O360" i="3"/>
  <c r="O175" i="3"/>
  <c r="O326" i="3"/>
  <c r="O319" i="3"/>
  <c r="O338" i="3"/>
  <c r="O234" i="3"/>
  <c r="O322" i="3"/>
  <c r="O358" i="3"/>
  <c r="O329" i="3"/>
  <c r="O331" i="3"/>
  <c r="O328" i="3"/>
  <c r="O325" i="3"/>
  <c r="O320" i="3"/>
  <c r="O321" i="3"/>
  <c r="O121" i="3"/>
  <c r="O53" i="3"/>
  <c r="O339" i="3"/>
  <c r="O341" i="3"/>
  <c r="O342" i="3"/>
  <c r="O228" i="3"/>
  <c r="O226" i="3"/>
  <c r="O332" i="3"/>
  <c r="O57" i="3"/>
  <c r="O312" i="3"/>
  <c r="O54" i="3"/>
  <c r="O115" i="3"/>
  <c r="O230" i="3"/>
  <c r="O314" i="3"/>
  <c r="O117" i="3" l="1"/>
  <c r="O335" i="3"/>
  <c r="O337" i="3"/>
  <c r="C2" i="3"/>
  <c r="C6" i="4" s="1"/>
  <c r="O2" i="3"/>
  <c r="E2" i="3" l="1"/>
  <c r="D2" i="3"/>
  <c r="D6" i="4" s="1"/>
  <c r="E6" i="4" l="1"/>
  <c r="F6" i="4" s="1"/>
  <c r="K2" i="3"/>
  <c r="E3" i="3"/>
  <c r="O3" i="3"/>
  <c r="E4" i="3"/>
  <c r="O4" i="3"/>
  <c r="C5" i="3"/>
  <c r="C9" i="4" s="1"/>
  <c r="O5" i="3"/>
  <c r="E6" i="3"/>
  <c r="E10" i="4" s="1"/>
  <c r="O6" i="3"/>
  <c r="C7" i="3"/>
  <c r="C11" i="4" s="1"/>
  <c r="O7" i="3"/>
  <c r="E8" i="3"/>
  <c r="E12" i="4" s="1"/>
  <c r="O8" i="3"/>
  <c r="D9" i="3"/>
  <c r="D13" i="4" s="1"/>
  <c r="O9" i="3"/>
  <c r="E10" i="3"/>
  <c r="E14" i="4" s="1"/>
  <c r="O10" i="3"/>
  <c r="C11" i="3"/>
  <c r="C15" i="4" s="1"/>
  <c r="O11" i="3"/>
  <c r="E12" i="3"/>
  <c r="E16" i="4" s="1"/>
  <c r="O12" i="3"/>
  <c r="C13" i="3"/>
  <c r="C17" i="4" s="1"/>
  <c r="O13" i="3"/>
  <c r="C14" i="3"/>
  <c r="C18" i="4" s="1"/>
  <c r="E14" i="3"/>
  <c r="E18" i="4" s="1"/>
  <c r="O14" i="3"/>
  <c r="C15" i="3"/>
  <c r="C19" i="4" s="1"/>
  <c r="O15" i="3"/>
  <c r="E16" i="3"/>
  <c r="E20" i="4" s="1"/>
  <c r="O16" i="3"/>
  <c r="D17" i="3"/>
  <c r="D21" i="4" s="1"/>
  <c r="O17" i="3"/>
  <c r="E18" i="3"/>
  <c r="E22" i="4" s="1"/>
  <c r="O18" i="3"/>
  <c r="E19" i="3"/>
  <c r="E23" i="4" s="1"/>
  <c r="O19" i="3"/>
  <c r="E20" i="3"/>
  <c r="E24" i="4" s="1"/>
  <c r="O20" i="3"/>
  <c r="C21" i="3"/>
  <c r="C25" i="4" s="1"/>
  <c r="O21" i="3"/>
  <c r="E22" i="3"/>
  <c r="E26" i="4" s="1"/>
  <c r="O22" i="3"/>
  <c r="E23" i="3"/>
  <c r="E27" i="4" s="1"/>
  <c r="O23" i="3"/>
  <c r="D24" i="3"/>
  <c r="D28" i="4" s="1"/>
  <c r="E24" i="3"/>
  <c r="E28" i="4" s="1"/>
  <c r="O24" i="3"/>
  <c r="D25" i="3"/>
  <c r="D29" i="4" s="1"/>
  <c r="O25" i="3"/>
  <c r="E26" i="3"/>
  <c r="E30" i="4" s="1"/>
  <c r="O26" i="3"/>
  <c r="D27" i="3"/>
  <c r="D31" i="4" s="1"/>
  <c r="O27" i="3"/>
  <c r="D28" i="3"/>
  <c r="D32" i="4" s="1"/>
  <c r="E28" i="3"/>
  <c r="E32" i="4" s="1"/>
  <c r="O28" i="3"/>
  <c r="C29" i="3"/>
  <c r="C33" i="4" s="1"/>
  <c r="O29" i="3"/>
  <c r="E30" i="3"/>
  <c r="E34" i="4" s="1"/>
  <c r="O30" i="3"/>
  <c r="D31" i="3"/>
  <c r="D35" i="4" s="1"/>
  <c r="E31" i="3"/>
  <c r="E35" i="4" s="1"/>
  <c r="C31" i="3"/>
  <c r="C35" i="4" s="1"/>
  <c r="O31" i="3"/>
  <c r="E32" i="3"/>
  <c r="K6" i="4" s="1"/>
  <c r="O32" i="3"/>
  <c r="D33" i="3"/>
  <c r="J7" i="4" s="1"/>
  <c r="O33" i="3"/>
  <c r="E34" i="3"/>
  <c r="K8" i="4" s="1"/>
  <c r="O34" i="3"/>
  <c r="C35" i="3"/>
  <c r="I9" i="4" s="1"/>
  <c r="D35" i="3"/>
  <c r="J9" i="4" s="1"/>
  <c r="E35" i="3"/>
  <c r="K9" i="4" s="1"/>
  <c r="O35" i="3"/>
  <c r="E36" i="3"/>
  <c r="K10" i="4" s="1"/>
  <c r="O36" i="3"/>
  <c r="C37" i="3"/>
  <c r="I11" i="4" s="1"/>
  <c r="O37" i="3"/>
  <c r="E38" i="3"/>
  <c r="K12" i="4" s="1"/>
  <c r="O38" i="3"/>
  <c r="C39" i="3"/>
  <c r="I13" i="4" s="1"/>
  <c r="O39" i="3"/>
  <c r="E40" i="3"/>
  <c r="K14" i="4" s="1"/>
  <c r="O40" i="3"/>
  <c r="D41" i="3"/>
  <c r="J15" i="4" s="1"/>
  <c r="O41" i="3"/>
  <c r="E42" i="3"/>
  <c r="K16" i="4" s="1"/>
  <c r="O42" i="3"/>
  <c r="D43" i="3"/>
  <c r="J17" i="4" s="1"/>
  <c r="C43" i="3"/>
  <c r="I17" i="4" s="1"/>
  <c r="O43" i="3"/>
  <c r="E44" i="3"/>
  <c r="K18" i="4" s="1"/>
  <c r="O44" i="3"/>
  <c r="C45" i="3"/>
  <c r="I19" i="4" s="1"/>
  <c r="O45" i="3"/>
  <c r="E46" i="3"/>
  <c r="K20" i="4" s="1"/>
  <c r="O46" i="3"/>
  <c r="C47" i="3"/>
  <c r="I21" i="4" s="1"/>
  <c r="O47" i="3"/>
  <c r="E48" i="3"/>
  <c r="K22" i="4" s="1"/>
  <c r="O48" i="3"/>
  <c r="O49" i="3"/>
  <c r="C64" i="3"/>
  <c r="O7" i="4" s="1"/>
  <c r="O64" i="3"/>
  <c r="D65" i="3"/>
  <c r="P8" i="4" s="1"/>
  <c r="O65" i="3"/>
  <c r="C66" i="3"/>
  <c r="O9" i="4" s="1"/>
  <c r="O66" i="3"/>
  <c r="O67" i="3"/>
  <c r="D68" i="3"/>
  <c r="P11" i="4" s="1"/>
  <c r="O68" i="3"/>
  <c r="O69" i="3"/>
  <c r="E70" i="3"/>
  <c r="Q13" i="4" s="1"/>
  <c r="O70" i="3"/>
  <c r="O71" i="3"/>
  <c r="C72" i="3"/>
  <c r="O15" i="4" s="1"/>
  <c r="D72" i="3"/>
  <c r="P15" i="4" s="1"/>
  <c r="E72" i="3"/>
  <c r="Q15" i="4" s="1"/>
  <c r="O72" i="3"/>
  <c r="D74" i="3"/>
  <c r="P17" i="4" s="1"/>
  <c r="O74" i="3"/>
  <c r="D75" i="3"/>
  <c r="P18" i="4" s="1"/>
  <c r="O75" i="3"/>
  <c r="D76" i="3"/>
  <c r="P19" i="4" s="1"/>
  <c r="O76" i="3"/>
  <c r="D77" i="3"/>
  <c r="P20" i="4" s="1"/>
  <c r="O77" i="3"/>
  <c r="C78" i="3"/>
  <c r="O21" i="4" s="1"/>
  <c r="O78" i="3"/>
  <c r="E79" i="3"/>
  <c r="Q22" i="4" s="1"/>
  <c r="O79" i="3"/>
  <c r="O80" i="3"/>
  <c r="C81" i="3"/>
  <c r="O24" i="4" s="1"/>
  <c r="O81" i="3"/>
  <c r="C82" i="3"/>
  <c r="O25" i="4" s="1"/>
  <c r="O82" i="3"/>
  <c r="E83" i="3"/>
  <c r="Q26" i="4" s="1"/>
  <c r="D83" i="3"/>
  <c r="P26" i="4" s="1"/>
  <c r="O83" i="3"/>
  <c r="E84" i="3"/>
  <c r="Q27" i="4" s="1"/>
  <c r="O84" i="3"/>
  <c r="D85" i="3"/>
  <c r="P28" i="4" s="1"/>
  <c r="O85" i="3"/>
  <c r="D86" i="3"/>
  <c r="P29" i="4" s="1"/>
  <c r="O86" i="3"/>
  <c r="E87" i="3"/>
  <c r="Q30" i="4" s="1"/>
  <c r="D87" i="3"/>
  <c r="P30" i="4" s="1"/>
  <c r="O87" i="3"/>
  <c r="C88" i="3"/>
  <c r="O31" i="4" s="1"/>
  <c r="D88" i="3"/>
  <c r="P31" i="4" s="1"/>
  <c r="O88" i="3"/>
  <c r="D89" i="3"/>
  <c r="P32" i="4" s="1"/>
  <c r="O89" i="3"/>
  <c r="C90" i="3"/>
  <c r="O33" i="4" s="1"/>
  <c r="O90" i="3"/>
  <c r="E91" i="3"/>
  <c r="Q34" i="4" s="1"/>
  <c r="O91" i="3"/>
  <c r="C92" i="3"/>
  <c r="O35" i="4" s="1"/>
  <c r="D92" i="3"/>
  <c r="P35" i="4" s="1"/>
  <c r="O92" i="3"/>
  <c r="O93" i="3"/>
  <c r="E94" i="3"/>
  <c r="W7" i="4" s="1"/>
  <c r="O94" i="3"/>
  <c r="O95" i="3"/>
  <c r="C96" i="3"/>
  <c r="U9" i="4" s="1"/>
  <c r="O96" i="3"/>
  <c r="D97" i="3"/>
  <c r="V10" i="4" s="1"/>
  <c r="O97" i="3"/>
  <c r="C98" i="3"/>
  <c r="U11" i="4" s="1"/>
  <c r="O98" i="3"/>
  <c r="D99" i="3"/>
  <c r="V12" i="4" s="1"/>
  <c r="O99" i="3"/>
  <c r="C100" i="3"/>
  <c r="U13" i="4" s="1"/>
  <c r="O100" i="3"/>
  <c r="E101" i="3"/>
  <c r="W14" i="4" s="1"/>
  <c r="D101" i="3"/>
  <c r="V14" i="4" s="1"/>
  <c r="O101" i="3"/>
  <c r="C102" i="3"/>
  <c r="U15" i="4" s="1"/>
  <c r="O102" i="3"/>
  <c r="C103" i="3"/>
  <c r="U16" i="4" s="1"/>
  <c r="O103" i="3"/>
  <c r="C104" i="3"/>
  <c r="U17" i="4" s="1"/>
  <c r="O104" i="3"/>
  <c r="C105" i="3"/>
  <c r="U18" i="4" s="1"/>
  <c r="O105" i="3"/>
  <c r="C106" i="3"/>
  <c r="U19" i="4" s="1"/>
  <c r="O106" i="3"/>
  <c r="C107" i="3"/>
  <c r="U20" i="4" s="1"/>
  <c r="O107" i="3"/>
  <c r="C108" i="3"/>
  <c r="U21" i="4" s="1"/>
  <c r="O108" i="3"/>
  <c r="C109" i="3"/>
  <c r="U22" i="4" s="1"/>
  <c r="O109" i="3"/>
  <c r="O110" i="3"/>
  <c r="D111" i="3"/>
  <c r="V24" i="4" s="1"/>
  <c r="C111" i="3"/>
  <c r="U24" i="4" s="1"/>
  <c r="O111" i="3"/>
  <c r="O112" i="3"/>
  <c r="O126" i="3"/>
  <c r="D127" i="3"/>
  <c r="AB9" i="4" s="1"/>
  <c r="O127" i="3"/>
  <c r="O128" i="3"/>
  <c r="C129" i="3"/>
  <c r="AA11" i="4" s="1"/>
  <c r="E129" i="3"/>
  <c r="AC11" i="4" s="1"/>
  <c r="O129" i="3"/>
  <c r="C130" i="3"/>
  <c r="AA12" i="4" s="1"/>
  <c r="O130" i="3"/>
  <c r="O131" i="3"/>
  <c r="O132" i="3"/>
  <c r="E133" i="3"/>
  <c r="AC15" i="4" s="1"/>
  <c r="O133" i="3"/>
  <c r="C134" i="3"/>
  <c r="AA16" i="4" s="1"/>
  <c r="O134" i="3"/>
  <c r="O135" i="3"/>
  <c r="O136" i="3"/>
  <c r="E137" i="3"/>
  <c r="AC19" i="4" s="1"/>
  <c r="O137" i="3"/>
  <c r="C138" i="3"/>
  <c r="AA20" i="4" s="1"/>
  <c r="O138" i="3"/>
  <c r="O139" i="3"/>
  <c r="O140" i="3"/>
  <c r="E141" i="3"/>
  <c r="AC23" i="4" s="1"/>
  <c r="O141" i="3"/>
  <c r="C142" i="3"/>
  <c r="AA24" i="4" s="1"/>
  <c r="O142" i="3"/>
  <c r="O143" i="3"/>
  <c r="O144" i="3"/>
  <c r="E145" i="3"/>
  <c r="AC27" i="4" s="1"/>
  <c r="O145" i="3"/>
  <c r="C146" i="3"/>
  <c r="AA28" i="4" s="1"/>
  <c r="O146" i="3"/>
  <c r="O147" i="3"/>
  <c r="O148" i="3"/>
  <c r="E149" i="3"/>
  <c r="AC31" i="4" s="1"/>
  <c r="O149" i="3"/>
  <c r="C150" i="3"/>
  <c r="AA32" i="4" s="1"/>
  <c r="O150" i="3"/>
  <c r="C151" i="3"/>
  <c r="AA33" i="4" s="1"/>
  <c r="O151" i="3"/>
  <c r="O152" i="3"/>
  <c r="O153" i="3"/>
  <c r="C154" i="3"/>
  <c r="AA36" i="4" s="1"/>
  <c r="O154" i="3"/>
  <c r="E155" i="3"/>
  <c r="AI6" i="4" s="1"/>
  <c r="O155" i="3"/>
  <c r="C156" i="3"/>
  <c r="AG7" i="4" s="1"/>
  <c r="O156" i="3"/>
  <c r="C157" i="3"/>
  <c r="AG8" i="4" s="1"/>
  <c r="O157" i="3"/>
  <c r="O158" i="3"/>
  <c r="O159" i="3"/>
  <c r="O160" i="3"/>
  <c r="E161" i="3"/>
  <c r="AI12" i="4" s="1"/>
  <c r="O161" i="3"/>
  <c r="C162" i="3"/>
  <c r="AG13" i="4" s="1"/>
  <c r="O162" i="3"/>
  <c r="C163" i="3"/>
  <c r="AG14" i="4" s="1"/>
  <c r="O163" i="3"/>
  <c r="O164" i="3"/>
  <c r="O165" i="3"/>
  <c r="O166" i="3"/>
  <c r="C167" i="3"/>
  <c r="AG18" i="4" s="1"/>
  <c r="E167" i="3"/>
  <c r="AI18" i="4" s="1"/>
  <c r="O167" i="3"/>
  <c r="O168" i="3"/>
  <c r="O182" i="3"/>
  <c r="C183" i="3"/>
  <c r="AM6" i="4" s="1"/>
  <c r="O183" i="3"/>
  <c r="C184" i="3"/>
  <c r="AM7" i="4" s="1"/>
  <c r="O184" i="3"/>
  <c r="O185" i="3"/>
  <c r="C186" i="3"/>
  <c r="AM9" i="4" s="1"/>
  <c r="D186" i="3"/>
  <c r="AN9" i="4" s="1"/>
  <c r="E186" i="3"/>
  <c r="AO9" i="4" s="1"/>
  <c r="O186" i="3"/>
  <c r="O187" i="3"/>
  <c r="D188" i="3"/>
  <c r="AN11" i="4" s="1"/>
  <c r="O188" i="3"/>
  <c r="E189" i="3"/>
  <c r="AO12" i="4" s="1"/>
  <c r="O189" i="3"/>
  <c r="C190" i="3"/>
  <c r="AM13" i="4" s="1"/>
  <c r="O190" i="3"/>
  <c r="C191" i="3"/>
  <c r="AM14" i="4" s="1"/>
  <c r="D191" i="3"/>
  <c r="AN14" i="4" s="1"/>
  <c r="E191" i="3"/>
  <c r="AO14" i="4" s="1"/>
  <c r="O191" i="3"/>
  <c r="E192" i="3"/>
  <c r="AO15" i="4" s="1"/>
  <c r="O192" i="3"/>
  <c r="C193" i="3"/>
  <c r="AM16" i="4" s="1"/>
  <c r="O193" i="3"/>
  <c r="C194" i="3"/>
  <c r="AM17" i="4" s="1"/>
  <c r="O194" i="3"/>
  <c r="D195" i="3"/>
  <c r="AN18" i="4" s="1"/>
  <c r="C195" i="3"/>
  <c r="AM18" i="4" s="1"/>
  <c r="O195" i="3"/>
  <c r="D196" i="3"/>
  <c r="AN19" i="4" s="1"/>
  <c r="O196" i="3"/>
  <c r="E197" i="3"/>
  <c r="AO20" i="4" s="1"/>
  <c r="O197" i="3"/>
  <c r="C198" i="3"/>
  <c r="AM21" i="4" s="1"/>
  <c r="O198" i="3"/>
  <c r="O199" i="3"/>
  <c r="D200" i="3"/>
  <c r="AN23" i="4" s="1"/>
  <c r="E200" i="3"/>
  <c r="AO23" i="4" s="1"/>
  <c r="C200" i="3"/>
  <c r="AM23" i="4" s="1"/>
  <c r="O200" i="3"/>
  <c r="O201" i="3"/>
  <c r="E202" i="3"/>
  <c r="AO25" i="4" s="1"/>
  <c r="O202" i="3"/>
  <c r="E203" i="3"/>
  <c r="AO26" i="4" s="1"/>
  <c r="O203" i="3"/>
  <c r="C204" i="3"/>
  <c r="AM27" i="4" s="1"/>
  <c r="O204" i="3"/>
  <c r="C205" i="3"/>
  <c r="AM28" i="4" s="1"/>
  <c r="E205" i="3"/>
  <c r="AO28" i="4" s="1"/>
  <c r="D205" i="3"/>
  <c r="AN28" i="4" s="1"/>
  <c r="O205" i="3"/>
  <c r="C206" i="3"/>
  <c r="AM29" i="4" s="1"/>
  <c r="D206" i="3"/>
  <c r="AN29" i="4" s="1"/>
  <c r="O206" i="3"/>
  <c r="E207" i="3"/>
  <c r="AO30" i="4" s="1"/>
  <c r="O207" i="3"/>
  <c r="C208" i="3"/>
  <c r="AM31" i="4" s="1"/>
  <c r="O208" i="3"/>
  <c r="O209" i="3"/>
  <c r="O212" i="3"/>
  <c r="O213" i="3"/>
  <c r="D214" i="3"/>
  <c r="AT6" i="4" s="1"/>
  <c r="O214" i="3"/>
  <c r="C215" i="3"/>
  <c r="AS7" i="4" s="1"/>
  <c r="D215" i="3"/>
  <c r="AT7" i="4" s="1"/>
  <c r="E215" i="3"/>
  <c r="AU7" i="4" s="1"/>
  <c r="O215" i="3"/>
  <c r="E216" i="3"/>
  <c r="AU8" i="4" s="1"/>
  <c r="O216" i="3"/>
  <c r="C217" i="3"/>
  <c r="AS9" i="4" s="1"/>
  <c r="D217" i="3"/>
  <c r="AT9" i="4" s="1"/>
  <c r="O217" i="3"/>
  <c r="E218" i="3"/>
  <c r="AU10" i="4" s="1"/>
  <c r="O218" i="3"/>
  <c r="D219" i="3"/>
  <c r="AT11" i="4" s="1"/>
  <c r="C219" i="3"/>
  <c r="AS11" i="4" s="1"/>
  <c r="O219" i="3"/>
  <c r="C220" i="3"/>
  <c r="AS12" i="4" s="1"/>
  <c r="O220" i="3"/>
  <c r="E221" i="3"/>
  <c r="AU13" i="4" s="1"/>
  <c r="O221" i="3"/>
  <c r="O222" i="3"/>
  <c r="O223" i="3"/>
  <c r="O224" i="3"/>
  <c r="O238" i="3"/>
  <c r="E239" i="3"/>
  <c r="AU31" i="4" s="1"/>
  <c r="O239" i="3"/>
  <c r="E240" i="3"/>
  <c r="AU32" i="4" s="1"/>
  <c r="O240" i="3"/>
  <c r="D241" i="3"/>
  <c r="AT33" i="4" s="1"/>
  <c r="E241" i="3"/>
  <c r="AU33" i="4" s="1"/>
  <c r="O241" i="3"/>
  <c r="E242" i="3"/>
  <c r="AU34" i="4" s="1"/>
  <c r="O242" i="3"/>
  <c r="E243" i="3"/>
  <c r="AU35" i="4" s="1"/>
  <c r="O243" i="3"/>
  <c r="D245" i="3"/>
  <c r="AZ7" i="4" s="1"/>
  <c r="E245" i="3"/>
  <c r="BA7" i="4" s="1"/>
  <c r="O245" i="3"/>
  <c r="E246" i="3"/>
  <c r="BA8" i="4" s="1"/>
  <c r="O246" i="3"/>
  <c r="E247" i="3"/>
  <c r="BA9" i="4" s="1"/>
  <c r="O247" i="3"/>
  <c r="E248" i="3"/>
  <c r="BA10" i="4" s="1"/>
  <c r="O248" i="3"/>
  <c r="E250" i="3"/>
  <c r="BA12" i="4" s="1"/>
  <c r="O250" i="3"/>
  <c r="E252" i="3"/>
  <c r="BA14" i="4" s="1"/>
  <c r="O252" i="3"/>
  <c r="E253" i="3"/>
  <c r="BA15" i="4" s="1"/>
  <c r="O253" i="3"/>
  <c r="E254" i="3"/>
  <c r="BA16" i="4" s="1"/>
  <c r="O254" i="3"/>
  <c r="E255" i="3"/>
  <c r="BA17" i="4" s="1"/>
  <c r="O255" i="3"/>
  <c r="E256" i="3"/>
  <c r="BA18" i="4" s="1"/>
  <c r="O256" i="3"/>
  <c r="E257" i="3"/>
  <c r="BA19" i="4" s="1"/>
  <c r="O257" i="3"/>
  <c r="E258" i="3"/>
  <c r="BA20" i="4" s="1"/>
  <c r="O258" i="3"/>
  <c r="E259" i="3"/>
  <c r="BA21" i="4" s="1"/>
  <c r="O259" i="3"/>
  <c r="E261" i="3"/>
  <c r="BA23" i="4" s="1"/>
  <c r="O261" i="3"/>
  <c r="E262" i="3"/>
  <c r="BA24" i="4" s="1"/>
  <c r="O262" i="3"/>
  <c r="E263" i="3"/>
  <c r="BA25" i="4" s="1"/>
  <c r="O263" i="3"/>
  <c r="E264" i="3"/>
  <c r="BA26" i="4" s="1"/>
  <c r="O264" i="3"/>
  <c r="E265" i="3"/>
  <c r="BA27" i="4" s="1"/>
  <c r="O265" i="3"/>
  <c r="E266" i="3"/>
  <c r="BA28" i="4" s="1"/>
  <c r="O266" i="3"/>
  <c r="C267" i="3"/>
  <c r="AY29" i="4" s="1"/>
  <c r="D267" i="3"/>
  <c r="AZ29" i="4" s="1"/>
  <c r="E267" i="3"/>
  <c r="BA29" i="4" s="1"/>
  <c r="O267" i="3"/>
  <c r="E268" i="3"/>
  <c r="BA30" i="4" s="1"/>
  <c r="O268" i="3"/>
  <c r="D269" i="3"/>
  <c r="AZ31" i="4" s="1"/>
  <c r="E269" i="3"/>
  <c r="BA31" i="4" s="1"/>
  <c r="O269" i="3"/>
  <c r="E270" i="3"/>
  <c r="BA32" i="4" s="1"/>
  <c r="O270" i="3"/>
  <c r="E271" i="3"/>
  <c r="BA33" i="4" s="1"/>
  <c r="O271" i="3"/>
  <c r="E272" i="3"/>
  <c r="BA34" i="4" s="1"/>
  <c r="O272" i="3"/>
  <c r="E273" i="3"/>
  <c r="BA35" i="4" s="1"/>
  <c r="O273" i="3"/>
  <c r="D274" i="3"/>
  <c r="AZ36" i="4" s="1"/>
  <c r="E274" i="3"/>
  <c r="BA36" i="4" s="1"/>
  <c r="O274" i="3"/>
  <c r="E275" i="3"/>
  <c r="BG6" i="4" s="1"/>
  <c r="O275" i="3"/>
  <c r="E276" i="3"/>
  <c r="BG7" i="4" s="1"/>
  <c r="O276" i="3"/>
  <c r="E277" i="3"/>
  <c r="BG8" i="4" s="1"/>
  <c r="O277" i="3"/>
  <c r="E278" i="3"/>
  <c r="BG9" i="4" s="1"/>
  <c r="O278" i="3"/>
  <c r="C279" i="3"/>
  <c r="BE10" i="4" s="1"/>
  <c r="E279" i="3"/>
  <c r="BG10" i="4" s="1"/>
  <c r="O279" i="3"/>
  <c r="C280" i="3"/>
  <c r="BE11" i="4" s="1"/>
  <c r="D280" i="3"/>
  <c r="BF11" i="4" s="1"/>
  <c r="E280" i="3"/>
  <c r="BG11" i="4" s="1"/>
  <c r="O280" i="3"/>
  <c r="E281" i="3"/>
  <c r="BG12" i="4" s="1"/>
  <c r="O281" i="3"/>
  <c r="C282" i="3"/>
  <c r="BE13" i="4" s="1"/>
  <c r="D282" i="3"/>
  <c r="BF13" i="4" s="1"/>
  <c r="E282" i="3"/>
  <c r="BG13" i="4" s="1"/>
  <c r="O282" i="3"/>
  <c r="E283" i="3"/>
  <c r="BG14" i="4" s="1"/>
  <c r="O283" i="3"/>
  <c r="D284" i="3"/>
  <c r="BF15" i="4" s="1"/>
  <c r="E284" i="3"/>
  <c r="BG15" i="4" s="1"/>
  <c r="O284" i="3"/>
  <c r="E285" i="3"/>
  <c r="BG16" i="4" s="1"/>
  <c r="O285" i="3"/>
  <c r="E286" i="3"/>
  <c r="BG17" i="4" s="1"/>
  <c r="O286" i="3"/>
  <c r="E287" i="3"/>
  <c r="BG18" i="4" s="1"/>
  <c r="O287" i="3"/>
  <c r="E288" i="3"/>
  <c r="BG19" i="4" s="1"/>
  <c r="O288" i="3"/>
  <c r="C289" i="3"/>
  <c r="BE20" i="4" s="1"/>
  <c r="E289" i="3"/>
  <c r="BG20" i="4" s="1"/>
  <c r="O289" i="3"/>
  <c r="E290" i="3"/>
  <c r="BG21" i="4" s="1"/>
  <c r="O290" i="3"/>
  <c r="D291" i="3"/>
  <c r="BF22" i="4" s="1"/>
  <c r="E291" i="3"/>
  <c r="BG22" i="4" s="1"/>
  <c r="O291" i="3"/>
  <c r="E292" i="3"/>
  <c r="BG23" i="4" s="1"/>
  <c r="O292" i="3"/>
  <c r="E293" i="3"/>
  <c r="BG24" i="4" s="1"/>
  <c r="O293" i="3"/>
  <c r="C294" i="3"/>
  <c r="BE25" i="4" s="1"/>
  <c r="D294" i="3"/>
  <c r="BF25" i="4" s="1"/>
  <c r="E294" i="3"/>
  <c r="BG25" i="4" s="1"/>
  <c r="O294" i="3"/>
  <c r="E295" i="3"/>
  <c r="BG26" i="4" s="1"/>
  <c r="O295" i="3"/>
  <c r="E296" i="3"/>
  <c r="BG27" i="4" s="1"/>
  <c r="O296" i="3"/>
  <c r="E297" i="3"/>
  <c r="BG28" i="4" s="1"/>
  <c r="O297" i="3"/>
  <c r="D298" i="3"/>
  <c r="BF29" i="4" s="1"/>
  <c r="E298" i="3"/>
  <c r="BG29" i="4" s="1"/>
  <c r="O298" i="3"/>
  <c r="E299" i="3"/>
  <c r="BG30" i="4" s="1"/>
  <c r="O299" i="3"/>
  <c r="C300" i="3"/>
  <c r="BE31" i="4" s="1"/>
  <c r="E300" i="3"/>
  <c r="BG31" i="4" s="1"/>
  <c r="O300" i="3"/>
  <c r="C301" i="3"/>
  <c r="BE32" i="4" s="1"/>
  <c r="D301" i="3"/>
  <c r="BF32" i="4" s="1"/>
  <c r="E301" i="3"/>
  <c r="BG32" i="4" s="1"/>
  <c r="O301" i="3"/>
  <c r="E302" i="3"/>
  <c r="BG33" i="4" s="1"/>
  <c r="O302" i="3"/>
  <c r="E303" i="3"/>
  <c r="BG34" i="4" s="1"/>
  <c r="O303" i="3"/>
  <c r="E304" i="3"/>
  <c r="BG35" i="4" s="1"/>
  <c r="O304" i="3"/>
  <c r="E305" i="3"/>
  <c r="BM6" i="4" s="1"/>
  <c r="O305" i="3"/>
  <c r="E306" i="3"/>
  <c r="BM7" i="4" s="1"/>
  <c r="O306" i="3"/>
  <c r="O307" i="3"/>
  <c r="E108" i="3" l="1"/>
  <c r="W21" i="4" s="1"/>
  <c r="C247" i="3"/>
  <c r="AY9" i="4" s="1"/>
  <c r="C295" i="3"/>
  <c r="BE26" i="4" s="1"/>
  <c r="C288" i="3"/>
  <c r="BE19" i="4" s="1"/>
  <c r="D281" i="3"/>
  <c r="BF12" i="4" s="1"/>
  <c r="D271" i="3"/>
  <c r="AZ33" i="4" s="1"/>
  <c r="C268" i="3"/>
  <c r="AY30" i="4" s="1"/>
  <c r="C214" i="3"/>
  <c r="AS6" i="4" s="1"/>
  <c r="C196" i="3"/>
  <c r="AM19" i="4" s="1"/>
  <c r="C192" i="3"/>
  <c r="AM15" i="4" s="1"/>
  <c r="E188" i="3"/>
  <c r="AO11" i="4" s="1"/>
  <c r="D157" i="3"/>
  <c r="AH8" i="4" s="1"/>
  <c r="C74" i="3"/>
  <c r="O17" i="4" s="1"/>
  <c r="C34" i="3"/>
  <c r="I8" i="4" s="1"/>
  <c r="D272" i="3"/>
  <c r="AZ34" i="4" s="1"/>
  <c r="D265" i="3"/>
  <c r="AZ27" i="4" s="1"/>
  <c r="D262" i="3"/>
  <c r="AZ24" i="4" s="1"/>
  <c r="D258" i="3"/>
  <c r="AZ20" i="4" s="1"/>
  <c r="D252" i="3"/>
  <c r="AZ14" i="4" s="1"/>
  <c r="D243" i="3"/>
  <c r="AT35" i="4" s="1"/>
  <c r="D240" i="3"/>
  <c r="AT32" i="4" s="1"/>
  <c r="D208" i="3"/>
  <c r="AN31" i="4" s="1"/>
  <c r="C85" i="3"/>
  <c r="O28" i="4" s="1"/>
  <c r="E39" i="3"/>
  <c r="K13" i="4" s="1"/>
  <c r="C26" i="3"/>
  <c r="C30" i="4" s="1"/>
  <c r="D306" i="3"/>
  <c r="BL7" i="4" s="1"/>
  <c r="D295" i="3"/>
  <c r="BF26" i="4" s="1"/>
  <c r="D288" i="3"/>
  <c r="BF19" i="4" s="1"/>
  <c r="BH19" i="4" s="1"/>
  <c r="K288" i="3" s="1"/>
  <c r="D278" i="3"/>
  <c r="BF9" i="4" s="1"/>
  <c r="C258" i="3"/>
  <c r="AY20" i="4" s="1"/>
  <c r="C240" i="3"/>
  <c r="AS32" i="4" s="1"/>
  <c r="E157" i="3"/>
  <c r="AI8" i="4" s="1"/>
  <c r="C298" i="3"/>
  <c r="BE29" i="4" s="1"/>
  <c r="BH29" i="4" s="1"/>
  <c r="K298" i="3" s="1"/>
  <c r="C291" i="3"/>
  <c r="BE22" i="4" s="1"/>
  <c r="BH22" i="4" s="1"/>
  <c r="K291" i="3" s="1"/>
  <c r="D277" i="3"/>
  <c r="BF8" i="4" s="1"/>
  <c r="C274" i="3"/>
  <c r="AY36" i="4" s="1"/>
  <c r="BB36" i="4" s="1"/>
  <c r="K274" i="3" s="1"/>
  <c r="D264" i="3"/>
  <c r="AZ26" i="4" s="1"/>
  <c r="D261" i="3"/>
  <c r="AZ23" i="4" s="1"/>
  <c r="D257" i="3"/>
  <c r="AZ19" i="4" s="1"/>
  <c r="D254" i="3"/>
  <c r="AZ16" i="4" s="1"/>
  <c r="D250" i="3"/>
  <c r="AZ12" i="4" s="1"/>
  <c r="D246" i="3"/>
  <c r="AZ8" i="4" s="1"/>
  <c r="D242" i="3"/>
  <c r="AT34" i="4" s="1"/>
  <c r="D239" i="3"/>
  <c r="AT31" i="4" s="1"/>
  <c r="E198" i="3"/>
  <c r="AO21" i="4" s="1"/>
  <c r="C188" i="3"/>
  <c r="AM11" i="4" s="1"/>
  <c r="C101" i="3"/>
  <c r="U14" i="4" s="1"/>
  <c r="X14" i="4" s="1"/>
  <c r="K101" i="3" s="1"/>
  <c r="D98" i="3"/>
  <c r="V11" i="4" s="1"/>
  <c r="C252" i="3"/>
  <c r="AY14" i="4" s="1"/>
  <c r="C306" i="3"/>
  <c r="BK7" i="4" s="1"/>
  <c r="C264" i="3"/>
  <c r="AY26" i="4" s="1"/>
  <c r="C261" i="3"/>
  <c r="AY23" i="4" s="1"/>
  <c r="C254" i="3"/>
  <c r="AY16" i="4" s="1"/>
  <c r="C250" i="3"/>
  <c r="AY12" i="4" s="1"/>
  <c r="C246" i="3"/>
  <c r="AY8" i="4" s="1"/>
  <c r="C242" i="3"/>
  <c r="AS34" i="4" s="1"/>
  <c r="C239" i="3"/>
  <c r="AS31" i="4" s="1"/>
  <c r="D198" i="3"/>
  <c r="AN21" i="4" s="1"/>
  <c r="D255" i="3"/>
  <c r="AZ17" i="4" s="1"/>
  <c r="D192" i="3"/>
  <c r="AN15" i="4" s="1"/>
  <c r="C99" i="3"/>
  <c r="U12" i="4" s="1"/>
  <c r="D270" i="3"/>
  <c r="AZ32" i="4" s="1"/>
  <c r="D216" i="3"/>
  <c r="AT8" i="4" s="1"/>
  <c r="E183" i="3"/>
  <c r="AO6" i="4" s="1"/>
  <c r="C145" i="3"/>
  <c r="AA27" i="4" s="1"/>
  <c r="D3" i="3"/>
  <c r="D7" i="4" s="1"/>
  <c r="D303" i="3"/>
  <c r="BF34" i="4" s="1"/>
  <c r="D292" i="3"/>
  <c r="BF23" i="4" s="1"/>
  <c r="D285" i="3"/>
  <c r="BF16" i="4" s="1"/>
  <c r="C285" i="3"/>
  <c r="BE16" i="4" s="1"/>
  <c r="D247" i="3"/>
  <c r="AZ9" i="4" s="1"/>
  <c r="D11" i="3"/>
  <c r="D15" i="4" s="1"/>
  <c r="D268" i="3"/>
  <c r="AZ30" i="4" s="1"/>
  <c r="D204" i="3"/>
  <c r="AN27" i="4" s="1"/>
  <c r="C271" i="3"/>
  <c r="AY33" i="4" s="1"/>
  <c r="C257" i="3"/>
  <c r="AY19" i="4" s="1"/>
  <c r="D283" i="3"/>
  <c r="BF14" i="4" s="1"/>
  <c r="C216" i="3"/>
  <c r="AS8" i="4" s="1"/>
  <c r="D183" i="3"/>
  <c r="AN6" i="4" s="1"/>
  <c r="C155" i="3"/>
  <c r="AG6" i="4" s="1"/>
  <c r="E100" i="3"/>
  <c r="W13" i="4" s="1"/>
  <c r="D46" i="3"/>
  <c r="J20" i="4" s="1"/>
  <c r="D32" i="3"/>
  <c r="J6" i="4" s="1"/>
  <c r="C3" i="3"/>
  <c r="C7" i="4" s="1"/>
  <c r="C303" i="3"/>
  <c r="BE34" i="4" s="1"/>
  <c r="D275" i="3"/>
  <c r="BF6" i="4" s="1"/>
  <c r="E99" i="3"/>
  <c r="W12" i="4" s="1"/>
  <c r="C22" i="3"/>
  <c r="C26" i="4" s="1"/>
  <c r="D304" i="3"/>
  <c r="BF35" i="4" s="1"/>
  <c r="D297" i="3"/>
  <c r="BF28" i="4" s="1"/>
  <c r="D286" i="3"/>
  <c r="BF17" i="4" s="1"/>
  <c r="C283" i="3"/>
  <c r="BE14" i="4" s="1"/>
  <c r="C270" i="3"/>
  <c r="AY32" i="4" s="1"/>
  <c r="C304" i="3"/>
  <c r="BE35" i="4" s="1"/>
  <c r="C297" i="3"/>
  <c r="BE28" i="4" s="1"/>
  <c r="D276" i="3"/>
  <c r="BF7" i="4" s="1"/>
  <c r="C273" i="3"/>
  <c r="AY35" i="4" s="1"/>
  <c r="D100" i="3"/>
  <c r="V13" i="4" s="1"/>
  <c r="C46" i="3"/>
  <c r="I20" i="4" s="1"/>
  <c r="D23" i="3"/>
  <c r="D27" i="4" s="1"/>
  <c r="E208" i="3"/>
  <c r="AO31" i="4" s="1"/>
  <c r="C292" i="3"/>
  <c r="BE23" i="4" s="1"/>
  <c r="E196" i="3"/>
  <c r="AO19" i="4" s="1"/>
  <c r="C265" i="3"/>
  <c r="AY27" i="4" s="1"/>
  <c r="C262" i="3"/>
  <c r="AY24" i="4" s="1"/>
  <c r="C255" i="3"/>
  <c r="AY17" i="4" s="1"/>
  <c r="C243" i="3"/>
  <c r="AS35" i="4" s="1"/>
  <c r="AV35" i="4" s="1"/>
  <c r="K243" i="3" s="1"/>
  <c r="C277" i="3"/>
  <c r="BE8" i="4" s="1"/>
  <c r="D273" i="3"/>
  <c r="AZ35" i="4" s="1"/>
  <c r="BB35" i="4" s="1"/>
  <c r="K273" i="3" s="1"/>
  <c r="C286" i="3"/>
  <c r="BE17" i="4" s="1"/>
  <c r="D263" i="3"/>
  <c r="AZ25" i="4" s="1"/>
  <c r="D259" i="3"/>
  <c r="AZ21" i="4" s="1"/>
  <c r="D256" i="3"/>
  <c r="AZ18" i="4" s="1"/>
  <c r="D253" i="3"/>
  <c r="AZ15" i="4" s="1"/>
  <c r="D248" i="3"/>
  <c r="AZ10" i="4" s="1"/>
  <c r="D300" i="3"/>
  <c r="BF31" i="4" s="1"/>
  <c r="BH31" i="4" s="1"/>
  <c r="K300" i="3" s="1"/>
  <c r="D289" i="3"/>
  <c r="BF20" i="4" s="1"/>
  <c r="BH20" i="4" s="1"/>
  <c r="K289" i="3" s="1"/>
  <c r="D279" i="3"/>
  <c r="BF10" i="4" s="1"/>
  <c r="BH10" i="4" s="1"/>
  <c r="K279" i="3" s="1"/>
  <c r="C276" i="3"/>
  <c r="BE7" i="4" s="1"/>
  <c r="D266" i="3"/>
  <c r="AZ28" i="4" s="1"/>
  <c r="C263" i="3"/>
  <c r="AY25" i="4" s="1"/>
  <c r="C259" i="3"/>
  <c r="AY21" i="4" s="1"/>
  <c r="C256" i="3"/>
  <c r="AY18" i="4" s="1"/>
  <c r="C253" i="3"/>
  <c r="AY15" i="4" s="1"/>
  <c r="C248" i="3"/>
  <c r="AY10" i="4" s="1"/>
  <c r="C245" i="3"/>
  <c r="AY7" i="4" s="1"/>
  <c r="BB7" i="4" s="1"/>
  <c r="K245" i="3" s="1"/>
  <c r="C241" i="3"/>
  <c r="AS33" i="4" s="1"/>
  <c r="AV33" i="4" s="1"/>
  <c r="K241" i="3" s="1"/>
  <c r="E219" i="3"/>
  <c r="AU11" i="4" s="1"/>
  <c r="AV11" i="4" s="1"/>
  <c r="K219" i="3" s="1"/>
  <c r="D190" i="3"/>
  <c r="AN13" i="4" s="1"/>
  <c r="C86" i="3"/>
  <c r="O29" i="4" s="1"/>
  <c r="C27" i="3"/>
  <c r="C31" i="4" s="1"/>
  <c r="C23" i="3"/>
  <c r="C27" i="4" s="1"/>
  <c r="E7" i="3"/>
  <c r="E11" i="4" s="1"/>
  <c r="D218" i="3"/>
  <c r="AT10" i="4" s="1"/>
  <c r="AV7" i="4"/>
  <c r="K215" i="3" s="1"/>
  <c r="D207" i="3"/>
  <c r="AN30" i="4" s="1"/>
  <c r="D202" i="3"/>
  <c r="AN25" i="4" s="1"/>
  <c r="E193" i="3"/>
  <c r="AO16" i="4" s="1"/>
  <c r="E184" i="3"/>
  <c r="AO7" i="4" s="1"/>
  <c r="E163" i="3"/>
  <c r="AI14" i="4" s="1"/>
  <c r="E151" i="3"/>
  <c r="AC33" i="4" s="1"/>
  <c r="C133" i="3"/>
  <c r="AA15" i="4" s="1"/>
  <c r="E106" i="3"/>
  <c r="W19" i="4" s="1"/>
  <c r="E75" i="3"/>
  <c r="Q18" i="4" s="1"/>
  <c r="R15" i="4"/>
  <c r="K72" i="3" s="1"/>
  <c r="E64" i="3"/>
  <c r="Q7" i="4" s="1"/>
  <c r="E47" i="3"/>
  <c r="K21" i="4" s="1"/>
  <c r="D40" i="3"/>
  <c r="J14" i="4" s="1"/>
  <c r="C30" i="3"/>
  <c r="C34" i="4" s="1"/>
  <c r="D19" i="3"/>
  <c r="D23" i="4" s="1"/>
  <c r="E15" i="3"/>
  <c r="E19" i="4" s="1"/>
  <c r="D8" i="3"/>
  <c r="D12" i="4" s="1"/>
  <c r="D44" i="3"/>
  <c r="J18" i="4" s="1"/>
  <c r="D12" i="3"/>
  <c r="D16" i="4" s="1"/>
  <c r="D302" i="3"/>
  <c r="BF33" i="4" s="1"/>
  <c r="D296" i="3"/>
  <c r="BF27" i="4" s="1"/>
  <c r="D290" i="3"/>
  <c r="BF21" i="4" s="1"/>
  <c r="D287" i="3"/>
  <c r="BF18" i="4" s="1"/>
  <c r="C218" i="3"/>
  <c r="AS10" i="4" s="1"/>
  <c r="C207" i="3"/>
  <c r="AM30" i="4" s="1"/>
  <c r="C202" i="3"/>
  <c r="AM25" i="4" s="1"/>
  <c r="D193" i="3"/>
  <c r="AN16" i="4" s="1"/>
  <c r="D184" i="3"/>
  <c r="AN7" i="4" s="1"/>
  <c r="D163" i="3"/>
  <c r="AH14" i="4" s="1"/>
  <c r="D151" i="3"/>
  <c r="AB33" i="4" s="1"/>
  <c r="D106" i="3"/>
  <c r="V19" i="4" s="1"/>
  <c r="C75" i="3"/>
  <c r="O18" i="4" s="1"/>
  <c r="D64" i="3"/>
  <c r="P7" i="4" s="1"/>
  <c r="D47" i="3"/>
  <c r="J21" i="4" s="1"/>
  <c r="C19" i="3"/>
  <c r="C23" i="4" s="1"/>
  <c r="D15" i="3"/>
  <c r="D19" i="4" s="1"/>
  <c r="D305" i="3"/>
  <c r="BL6" i="4" s="1"/>
  <c r="D299" i="3"/>
  <c r="BF30" i="4" s="1"/>
  <c r="D293" i="3"/>
  <c r="BF24" i="4" s="1"/>
  <c r="C305" i="3"/>
  <c r="BK6" i="4" s="1"/>
  <c r="C302" i="3"/>
  <c r="BE33" i="4" s="1"/>
  <c r="C299" i="3"/>
  <c r="BE30" i="4" s="1"/>
  <c r="C296" i="3"/>
  <c r="BE27" i="4" s="1"/>
  <c r="C293" i="3"/>
  <c r="BE24" i="4" s="1"/>
  <c r="C290" i="3"/>
  <c r="BE21" i="4" s="1"/>
  <c r="C287" i="3"/>
  <c r="BE18" i="4" s="1"/>
  <c r="C284" i="3"/>
  <c r="BE15" i="4" s="1"/>
  <c r="BH15" i="4" s="1"/>
  <c r="K284" i="3" s="1"/>
  <c r="C281" i="3"/>
  <c r="BE12" i="4" s="1"/>
  <c r="C278" i="3"/>
  <c r="BE9" i="4" s="1"/>
  <c r="C275" i="3"/>
  <c r="BE6" i="4" s="1"/>
  <c r="C272" i="3"/>
  <c r="AY34" i="4" s="1"/>
  <c r="BB34" i="4" s="1"/>
  <c r="K272" i="3" s="1"/>
  <c r="C269" i="3"/>
  <c r="AY31" i="4" s="1"/>
  <c r="BB31" i="4" s="1"/>
  <c r="K269" i="3" s="1"/>
  <c r="C266" i="3"/>
  <c r="AY28" i="4" s="1"/>
  <c r="E204" i="3"/>
  <c r="AO27" i="4" s="1"/>
  <c r="E195" i="3"/>
  <c r="AO18" i="4" s="1"/>
  <c r="AP18" i="4" s="1"/>
  <c r="K195" i="3" s="1"/>
  <c r="E190" i="3"/>
  <c r="AO13" i="4" s="1"/>
  <c r="D167" i="3"/>
  <c r="AH18" i="4" s="1"/>
  <c r="AJ18" i="4" s="1"/>
  <c r="K167" i="3" s="1"/>
  <c r="D155" i="3"/>
  <c r="AH6" i="4" s="1"/>
  <c r="C137" i="3"/>
  <c r="AA19" i="4" s="1"/>
  <c r="E98" i="3"/>
  <c r="W11" i="4" s="1"/>
  <c r="E43" i="3"/>
  <c r="K17" i="4" s="1"/>
  <c r="L17" i="4" s="1"/>
  <c r="K43" i="3" s="1"/>
  <c r="D36" i="3"/>
  <c r="J10" i="4" s="1"/>
  <c r="D22" i="3"/>
  <c r="D26" i="4" s="1"/>
  <c r="E11" i="3"/>
  <c r="E15" i="4" s="1"/>
  <c r="D4" i="3"/>
  <c r="D8" i="4" s="1"/>
  <c r="E96" i="3"/>
  <c r="W9" i="4" s="1"/>
  <c r="D30" i="3"/>
  <c r="D34" i="4" s="1"/>
  <c r="E217" i="3"/>
  <c r="AU9" i="4" s="1"/>
  <c r="AV9" i="4" s="1"/>
  <c r="K217" i="3" s="1"/>
  <c r="E206" i="3"/>
  <c r="AO29" i="4" s="1"/>
  <c r="AP29" i="4" s="1"/>
  <c r="K206" i="3" s="1"/>
  <c r="C141" i="3"/>
  <c r="AA23" i="4" s="1"/>
  <c r="D105" i="3"/>
  <c r="V18" i="4" s="1"/>
  <c r="C94" i="3"/>
  <c r="U7" i="4" s="1"/>
  <c r="E86" i="3"/>
  <c r="Q29" i="4" s="1"/>
  <c r="E78" i="3"/>
  <c r="Q21" i="4" s="1"/>
  <c r="E74" i="3"/>
  <c r="Q17" i="4" s="1"/>
  <c r="R17" i="4" s="1"/>
  <c r="K74" i="3" s="1"/>
  <c r="E66" i="3"/>
  <c r="Q9" i="4" s="1"/>
  <c r="D39" i="3"/>
  <c r="J13" i="4" s="1"/>
  <c r="C18" i="3"/>
  <c r="C22" i="4" s="1"/>
  <c r="D7" i="3"/>
  <c r="D11" i="4" s="1"/>
  <c r="D78" i="3"/>
  <c r="P21" i="4" s="1"/>
  <c r="D66" i="3"/>
  <c r="P9" i="4" s="1"/>
  <c r="D14" i="3"/>
  <c r="D18" i="4" s="1"/>
  <c r="F18" i="4" s="1"/>
  <c r="K14" i="3" s="1"/>
  <c r="D203" i="3"/>
  <c r="AN26" i="4" s="1"/>
  <c r="E194" i="3"/>
  <c r="AO17" i="4" s="1"/>
  <c r="C189" i="3"/>
  <c r="AM12" i="4" s="1"/>
  <c r="E97" i="3"/>
  <c r="W10" i="4" s="1"/>
  <c r="D70" i="3"/>
  <c r="P13" i="4" s="1"/>
  <c r="C42" i="3"/>
  <c r="I16" i="4" s="1"/>
  <c r="C10" i="3"/>
  <c r="C14" i="4" s="1"/>
  <c r="C203" i="3"/>
  <c r="AM26" i="4" s="1"/>
  <c r="D194" i="3"/>
  <c r="AN17" i="4" s="1"/>
  <c r="D161" i="3"/>
  <c r="AH12" i="4" s="1"/>
  <c r="C149" i="3"/>
  <c r="AA31" i="4" s="1"/>
  <c r="E107" i="3"/>
  <c r="W20" i="4" s="1"/>
  <c r="C97" i="3"/>
  <c r="U10" i="4" s="1"/>
  <c r="E88" i="3"/>
  <c r="Q31" i="4" s="1"/>
  <c r="R31" i="4" s="1"/>
  <c r="K88" i="3" s="1"/>
  <c r="E65" i="3"/>
  <c r="Q8" i="4" s="1"/>
  <c r="D38" i="3"/>
  <c r="J12" i="4" s="1"/>
  <c r="E27" i="3"/>
  <c r="E31" i="4" s="1"/>
  <c r="D20" i="3"/>
  <c r="D24" i="4" s="1"/>
  <c r="D6" i="3"/>
  <c r="D10" i="4" s="1"/>
  <c r="C161" i="3"/>
  <c r="AG12" i="4" s="1"/>
  <c r="D107" i="3"/>
  <c r="V20" i="4" s="1"/>
  <c r="E92" i="3"/>
  <c r="Q35" i="4" s="1"/>
  <c r="R35" i="4" s="1"/>
  <c r="K92" i="3" s="1"/>
  <c r="E85" i="3"/>
  <c r="Q28" i="4" s="1"/>
  <c r="C65" i="3"/>
  <c r="O8" i="4" s="1"/>
  <c r="D48" i="3"/>
  <c r="J22" i="4" s="1"/>
  <c r="C38" i="3"/>
  <c r="I12" i="4" s="1"/>
  <c r="D16" i="3"/>
  <c r="D20" i="4" s="1"/>
  <c r="C6" i="3"/>
  <c r="C10" i="4" s="1"/>
  <c r="AP23" i="4"/>
  <c r="K200" i="3" s="1"/>
  <c r="BH25" i="4"/>
  <c r="K294" i="3" s="1"/>
  <c r="BH13" i="4"/>
  <c r="K282" i="3" s="1"/>
  <c r="BB29" i="4"/>
  <c r="K267" i="3" s="1"/>
  <c r="BH11" i="4"/>
  <c r="K280" i="3" s="1"/>
  <c r="AP9" i="4"/>
  <c r="K186" i="3" s="1"/>
  <c r="F35" i="4"/>
  <c r="K31" i="3" s="1"/>
  <c r="AP14" i="4"/>
  <c r="K191" i="3" s="1"/>
  <c r="C222" i="3"/>
  <c r="AS14" i="4" s="1"/>
  <c r="D222" i="3"/>
  <c r="AT14" i="4" s="1"/>
  <c r="BB19" i="4"/>
  <c r="K257" i="3" s="1"/>
  <c r="E222" i="3"/>
  <c r="AU14" i="4" s="1"/>
  <c r="C209" i="3"/>
  <c r="AM32" i="4" s="1"/>
  <c r="D209" i="3"/>
  <c r="AN32" i="4" s="1"/>
  <c r="D158" i="3"/>
  <c r="AH9" i="4" s="1"/>
  <c r="E158" i="3"/>
  <c r="AI9" i="4" s="1"/>
  <c r="C158" i="3"/>
  <c r="AG9" i="4" s="1"/>
  <c r="C110" i="3"/>
  <c r="U23" i="4" s="1"/>
  <c r="D110" i="3"/>
  <c r="V23" i="4" s="1"/>
  <c r="E110" i="3"/>
  <c r="W23" i="4" s="1"/>
  <c r="E213" i="3"/>
  <c r="AO36" i="4" s="1"/>
  <c r="D213" i="3"/>
  <c r="AN36" i="4" s="1"/>
  <c r="C185" i="3"/>
  <c r="AM8" i="4" s="1"/>
  <c r="E185" i="3"/>
  <c r="AO8" i="4" s="1"/>
  <c r="D185" i="3"/>
  <c r="AN8" i="4" s="1"/>
  <c r="C165" i="3"/>
  <c r="AG16" i="4" s="1"/>
  <c r="D165" i="3"/>
  <c r="AH16" i="4" s="1"/>
  <c r="E165" i="3"/>
  <c r="AI16" i="4" s="1"/>
  <c r="D148" i="3"/>
  <c r="AB30" i="4" s="1"/>
  <c r="E148" i="3"/>
  <c r="AC30" i="4" s="1"/>
  <c r="C148" i="3"/>
  <c r="AA30" i="4" s="1"/>
  <c r="D140" i="3"/>
  <c r="AB22" i="4" s="1"/>
  <c r="E140" i="3"/>
  <c r="AC22" i="4" s="1"/>
  <c r="C140" i="3"/>
  <c r="AA22" i="4" s="1"/>
  <c r="D132" i="3"/>
  <c r="AB14" i="4" s="1"/>
  <c r="E132" i="3"/>
  <c r="AC14" i="4" s="1"/>
  <c r="C132" i="3"/>
  <c r="AA14" i="4" s="1"/>
  <c r="C221" i="3"/>
  <c r="AS13" i="4" s="1"/>
  <c r="D221" i="3"/>
  <c r="AT13" i="4" s="1"/>
  <c r="C213" i="3"/>
  <c r="AM36" i="4" s="1"/>
  <c r="E209" i="3"/>
  <c r="AO32" i="4" s="1"/>
  <c r="E127" i="3"/>
  <c r="AC9" i="4" s="1"/>
  <c r="C127" i="3"/>
  <c r="AA9" i="4" s="1"/>
  <c r="D201" i="3"/>
  <c r="AN24" i="4" s="1"/>
  <c r="E201" i="3"/>
  <c r="AO24" i="4" s="1"/>
  <c r="E147" i="3"/>
  <c r="AC29" i="4" s="1"/>
  <c r="C147" i="3"/>
  <c r="AA29" i="4" s="1"/>
  <c r="D147" i="3"/>
  <c r="AB29" i="4" s="1"/>
  <c r="E143" i="3"/>
  <c r="AC25" i="4" s="1"/>
  <c r="C143" i="3"/>
  <c r="AA25" i="4" s="1"/>
  <c r="E139" i="3"/>
  <c r="AC21" i="4" s="1"/>
  <c r="C139" i="3"/>
  <c r="AA21" i="4" s="1"/>
  <c r="D139" i="3"/>
  <c r="AB21" i="4" s="1"/>
  <c r="E135" i="3"/>
  <c r="AC17" i="4" s="1"/>
  <c r="C135" i="3"/>
  <c r="AA17" i="4" s="1"/>
  <c r="E131" i="3"/>
  <c r="AC13" i="4" s="1"/>
  <c r="C131" i="3"/>
  <c r="AA13" i="4" s="1"/>
  <c r="D131" i="3"/>
  <c r="AB13" i="4" s="1"/>
  <c r="BH32" i="4"/>
  <c r="K301" i="3" s="1"/>
  <c r="C212" i="3"/>
  <c r="AM35" i="4" s="1"/>
  <c r="D212" i="3"/>
  <c r="AN35" i="4" s="1"/>
  <c r="E212" i="3"/>
  <c r="AO35" i="4" s="1"/>
  <c r="C201" i="3"/>
  <c r="AM24" i="4" s="1"/>
  <c r="D164" i="3"/>
  <c r="AH15" i="4" s="1"/>
  <c r="E164" i="3"/>
  <c r="AI15" i="4" s="1"/>
  <c r="C164" i="3"/>
  <c r="AG15" i="4" s="1"/>
  <c r="D143" i="3"/>
  <c r="AB25" i="4" s="1"/>
  <c r="D135" i="3"/>
  <c r="AB17" i="4" s="1"/>
  <c r="C199" i="3"/>
  <c r="AM22" i="4" s="1"/>
  <c r="D199" i="3"/>
  <c r="AN22" i="4" s="1"/>
  <c r="E199" i="3"/>
  <c r="AO22" i="4" s="1"/>
  <c r="BH26" i="4"/>
  <c r="K295" i="3" s="1"/>
  <c r="D187" i="3"/>
  <c r="AN10" i="4" s="1"/>
  <c r="E187" i="3"/>
  <c r="AO10" i="4" s="1"/>
  <c r="C187" i="3"/>
  <c r="AM10" i="4" s="1"/>
  <c r="E220" i="3"/>
  <c r="AU12" i="4" s="1"/>
  <c r="C197" i="3"/>
  <c r="AM20" i="4" s="1"/>
  <c r="D197" i="3"/>
  <c r="AN20" i="4" s="1"/>
  <c r="C153" i="3"/>
  <c r="AA35" i="4" s="1"/>
  <c r="D153" i="3"/>
  <c r="AB35" i="4" s="1"/>
  <c r="E153" i="3"/>
  <c r="AC35" i="4" s="1"/>
  <c r="C223" i="3"/>
  <c r="AS15" i="4" s="1"/>
  <c r="D223" i="3"/>
  <c r="AT15" i="4" s="1"/>
  <c r="E223" i="3"/>
  <c r="AU15" i="4" s="1"/>
  <c r="D220" i="3"/>
  <c r="AT12" i="4" s="1"/>
  <c r="AP28" i="4"/>
  <c r="K205" i="3" s="1"/>
  <c r="D159" i="3"/>
  <c r="AH10" i="4" s="1"/>
  <c r="C159" i="3"/>
  <c r="AG10" i="4" s="1"/>
  <c r="E159" i="3"/>
  <c r="AI10" i="4" s="1"/>
  <c r="D152" i="3"/>
  <c r="AB34" i="4" s="1"/>
  <c r="E152" i="3"/>
  <c r="AC34" i="4" s="1"/>
  <c r="C152" i="3"/>
  <c r="AA34" i="4" s="1"/>
  <c r="D166" i="3"/>
  <c r="AH17" i="4" s="1"/>
  <c r="E166" i="3"/>
  <c r="AI17" i="4" s="1"/>
  <c r="D189" i="3"/>
  <c r="AN12" i="4" s="1"/>
  <c r="C166" i="3"/>
  <c r="AG17" i="4" s="1"/>
  <c r="D156" i="3"/>
  <c r="AH7" i="4" s="1"/>
  <c r="E156" i="3"/>
  <c r="AI7" i="4" s="1"/>
  <c r="D149" i="3"/>
  <c r="AB31" i="4" s="1"/>
  <c r="D146" i="3"/>
  <c r="AB28" i="4" s="1"/>
  <c r="E146" i="3"/>
  <c r="AC28" i="4" s="1"/>
  <c r="D141" i="3"/>
  <c r="AB23" i="4" s="1"/>
  <c r="D138" i="3"/>
  <c r="AB20" i="4" s="1"/>
  <c r="E138" i="3"/>
  <c r="AC20" i="4" s="1"/>
  <c r="D133" i="3"/>
  <c r="AB15" i="4" s="1"/>
  <c r="D130" i="3"/>
  <c r="AB12" i="4" s="1"/>
  <c r="E130" i="3"/>
  <c r="AC12" i="4" s="1"/>
  <c r="E111" i="3"/>
  <c r="W24" i="4" s="1"/>
  <c r="X24" i="4" s="1"/>
  <c r="K111" i="3" s="1"/>
  <c r="D104" i="3"/>
  <c r="V17" i="4" s="1"/>
  <c r="D94" i="3"/>
  <c r="V7" i="4" s="1"/>
  <c r="C84" i="3"/>
  <c r="O27" i="4" s="1"/>
  <c r="C76" i="3"/>
  <c r="O19" i="4" s="1"/>
  <c r="C68" i="3"/>
  <c r="O11" i="4" s="1"/>
  <c r="C41" i="3"/>
  <c r="I15" i="4" s="1"/>
  <c r="C33" i="3"/>
  <c r="I7" i="4" s="1"/>
  <c r="C25" i="3"/>
  <c r="C29" i="4" s="1"/>
  <c r="C17" i="3"/>
  <c r="C21" i="4" s="1"/>
  <c r="C9" i="3"/>
  <c r="C13" i="4" s="1"/>
  <c r="L9" i="4"/>
  <c r="K35" i="3" s="1"/>
  <c r="E7" i="4"/>
  <c r="C80" i="3"/>
  <c r="O23" i="4" s="1"/>
  <c r="D80" i="3"/>
  <c r="P23" i="4" s="1"/>
  <c r="D67" i="3"/>
  <c r="P10" i="4" s="1"/>
  <c r="C67" i="3"/>
  <c r="O10" i="4" s="1"/>
  <c r="D93" i="3"/>
  <c r="V6" i="4" s="1"/>
  <c r="C93" i="3"/>
  <c r="U6" i="4" s="1"/>
  <c r="E93" i="3"/>
  <c r="W6" i="4" s="1"/>
  <c r="D108" i="3"/>
  <c r="V21" i="4" s="1"/>
  <c r="E103" i="3"/>
  <c r="W16" i="4" s="1"/>
  <c r="D96" i="3"/>
  <c r="V9" i="4" s="1"/>
  <c r="C83" i="3"/>
  <c r="O26" i="4" s="1"/>
  <c r="R26" i="4" s="1"/>
  <c r="K83" i="3" s="1"/>
  <c r="E80" i="3"/>
  <c r="Q23" i="4" s="1"/>
  <c r="C70" i="3"/>
  <c r="O13" i="4" s="1"/>
  <c r="E67" i="3"/>
  <c r="Q10" i="4" s="1"/>
  <c r="C48" i="3"/>
  <c r="I22" i="4" s="1"/>
  <c r="E45" i="3"/>
  <c r="K19" i="4" s="1"/>
  <c r="C40" i="3"/>
  <c r="I14" i="4" s="1"/>
  <c r="E37" i="3"/>
  <c r="K11" i="4" s="1"/>
  <c r="C32" i="3"/>
  <c r="I6" i="4" s="1"/>
  <c r="E29" i="3"/>
  <c r="E33" i="4" s="1"/>
  <c r="C24" i="3"/>
  <c r="C28" i="4" s="1"/>
  <c r="F28" i="4" s="1"/>
  <c r="K24" i="3" s="1"/>
  <c r="E21" i="3"/>
  <c r="E25" i="4" s="1"/>
  <c r="C16" i="3"/>
  <c r="C20" i="4" s="1"/>
  <c r="E13" i="3"/>
  <c r="E17" i="4" s="1"/>
  <c r="C8" i="3"/>
  <c r="C12" i="4" s="1"/>
  <c r="E5" i="3"/>
  <c r="E9" i="4" s="1"/>
  <c r="E214" i="3"/>
  <c r="AU6" i="4" s="1"/>
  <c r="D103" i="3"/>
  <c r="V16" i="4" s="1"/>
  <c r="E90" i="3"/>
  <c r="Q33" i="4" s="1"/>
  <c r="E77" i="3"/>
  <c r="Q20" i="4" s="1"/>
  <c r="D45" i="3"/>
  <c r="J19" i="4" s="1"/>
  <c r="D37" i="3"/>
  <c r="J11" i="4" s="1"/>
  <c r="D29" i="3"/>
  <c r="D33" i="4" s="1"/>
  <c r="D21" i="3"/>
  <c r="D25" i="4" s="1"/>
  <c r="D13" i="3"/>
  <c r="D17" i="4" s="1"/>
  <c r="D5" i="3"/>
  <c r="D9" i="4" s="1"/>
  <c r="D160" i="3"/>
  <c r="AH11" i="4" s="1"/>
  <c r="E160" i="3"/>
  <c r="AI11" i="4" s="1"/>
  <c r="D162" i="3"/>
  <c r="AH13" i="4" s="1"/>
  <c r="E162" i="3"/>
  <c r="AI13" i="4" s="1"/>
  <c r="C160" i="3"/>
  <c r="AG11" i="4" s="1"/>
  <c r="D150" i="3"/>
  <c r="AB32" i="4" s="1"/>
  <c r="E150" i="3"/>
  <c r="AC32" i="4" s="1"/>
  <c r="D145" i="3"/>
  <c r="AB27" i="4" s="1"/>
  <c r="D142" i="3"/>
  <c r="AB24" i="4" s="1"/>
  <c r="E142" i="3"/>
  <c r="AC24" i="4" s="1"/>
  <c r="D137" i="3"/>
  <c r="AB19" i="4" s="1"/>
  <c r="D134" i="3"/>
  <c r="AB16" i="4" s="1"/>
  <c r="E134" i="3"/>
  <c r="AC16" i="4" s="1"/>
  <c r="D129" i="3"/>
  <c r="AB11" i="4" s="1"/>
  <c r="AD11" i="4" s="1"/>
  <c r="K129" i="3" s="1"/>
  <c r="E105" i="3"/>
  <c r="W18" i="4" s="1"/>
  <c r="D90" i="3"/>
  <c r="P33" i="4" s="1"/>
  <c r="D82" i="3"/>
  <c r="P25" i="4" s="1"/>
  <c r="E82" i="3"/>
  <c r="Q25" i="4" s="1"/>
  <c r="D79" i="3"/>
  <c r="P22" i="4" s="1"/>
  <c r="C79" i="3"/>
  <c r="O22" i="4" s="1"/>
  <c r="C77" i="3"/>
  <c r="O20" i="4" s="1"/>
  <c r="D69" i="3"/>
  <c r="P12" i="4" s="1"/>
  <c r="C69" i="3"/>
  <c r="O12" i="4" s="1"/>
  <c r="E69" i="3"/>
  <c r="Q12" i="4" s="1"/>
  <c r="D42" i="3"/>
  <c r="J16" i="4" s="1"/>
  <c r="D34" i="3"/>
  <c r="J8" i="4" s="1"/>
  <c r="D26" i="3"/>
  <c r="D30" i="4" s="1"/>
  <c r="F30" i="4" s="1"/>
  <c r="K26" i="3" s="1"/>
  <c r="D18" i="3"/>
  <c r="D22" i="4" s="1"/>
  <c r="D10" i="3"/>
  <c r="D14" i="4" s="1"/>
  <c r="D95" i="3"/>
  <c r="V8" i="4" s="1"/>
  <c r="E95" i="3"/>
  <c r="W8" i="4" s="1"/>
  <c r="C95" i="3"/>
  <c r="U8" i="4" s="1"/>
  <c r="E8" i="4"/>
  <c r="E102" i="3"/>
  <c r="W15" i="4" s="1"/>
  <c r="D154" i="3"/>
  <c r="AB36" i="4" s="1"/>
  <c r="E154" i="3"/>
  <c r="AC36" i="4" s="1"/>
  <c r="E109" i="3"/>
  <c r="W22" i="4" s="1"/>
  <c r="D102" i="3"/>
  <c r="V15" i="4" s="1"/>
  <c r="E89" i="3"/>
  <c r="Q32" i="4" s="1"/>
  <c r="C87" i="3"/>
  <c r="O30" i="4" s="1"/>
  <c r="R30" i="4" s="1"/>
  <c r="K87" i="3" s="1"/>
  <c r="D81" i="3"/>
  <c r="P24" i="4" s="1"/>
  <c r="E81" i="3"/>
  <c r="Q24" i="4" s="1"/>
  <c r="E76" i="3"/>
  <c r="Q19" i="4" s="1"/>
  <c r="D71" i="3"/>
  <c r="P14" i="4" s="1"/>
  <c r="E71" i="3"/>
  <c r="Q14" i="4" s="1"/>
  <c r="C44" i="3"/>
  <c r="I18" i="4" s="1"/>
  <c r="E41" i="3"/>
  <c r="K15" i="4" s="1"/>
  <c r="C36" i="3"/>
  <c r="I10" i="4" s="1"/>
  <c r="E33" i="3"/>
  <c r="K7" i="4" s="1"/>
  <c r="C28" i="3"/>
  <c r="C32" i="4" s="1"/>
  <c r="F32" i="4" s="1"/>
  <c r="K28" i="3" s="1"/>
  <c r="E25" i="3"/>
  <c r="E29" i="4" s="1"/>
  <c r="C20" i="3"/>
  <c r="C24" i="4" s="1"/>
  <c r="E17" i="3"/>
  <c r="E21" i="4" s="1"/>
  <c r="C12" i="3"/>
  <c r="C16" i="4" s="1"/>
  <c r="E9" i="3"/>
  <c r="E13" i="4" s="1"/>
  <c r="C4" i="3"/>
  <c r="C8" i="4" s="1"/>
  <c r="D144" i="3"/>
  <c r="AB26" i="4" s="1"/>
  <c r="E144" i="3"/>
  <c r="AC26" i="4" s="1"/>
  <c r="D136" i="3"/>
  <c r="AB18" i="4" s="1"/>
  <c r="E136" i="3"/>
  <c r="AC18" i="4" s="1"/>
  <c r="D128" i="3"/>
  <c r="AB10" i="4" s="1"/>
  <c r="E128" i="3"/>
  <c r="AC10" i="4" s="1"/>
  <c r="C144" i="3"/>
  <c r="AA26" i="4" s="1"/>
  <c r="C136" i="3"/>
  <c r="AA18" i="4" s="1"/>
  <c r="C128" i="3"/>
  <c r="AA10" i="4" s="1"/>
  <c r="D109" i="3"/>
  <c r="V22" i="4" s="1"/>
  <c r="E104" i="3"/>
  <c r="W17" i="4" s="1"/>
  <c r="D91" i="3"/>
  <c r="P34" i="4" s="1"/>
  <c r="C91" i="3"/>
  <c r="O34" i="4" s="1"/>
  <c r="C89" i="3"/>
  <c r="O32" i="4" s="1"/>
  <c r="D84" i="3"/>
  <c r="P27" i="4" s="1"/>
  <c r="C71" i="3"/>
  <c r="O14" i="4" s="1"/>
  <c r="E68" i="3"/>
  <c r="Q11" i="4" s="1"/>
  <c r="BN7" i="4" l="1"/>
  <c r="K306" i="3" s="1"/>
  <c r="BH34" i="4"/>
  <c r="K303" i="3" s="1"/>
  <c r="BB26" i="4"/>
  <c r="K264" i="3" s="1"/>
  <c r="BB9" i="4"/>
  <c r="K247" i="3" s="1"/>
  <c r="L8" i="4"/>
  <c r="K34" i="3" s="1"/>
  <c r="AP27" i="4"/>
  <c r="K204" i="3" s="1"/>
  <c r="X21" i="4"/>
  <c r="K108" i="3" s="1"/>
  <c r="BB23" i="4"/>
  <c r="K261" i="3" s="1"/>
  <c r="X12" i="4"/>
  <c r="K99" i="3" s="1"/>
  <c r="AJ6" i="4"/>
  <c r="K155" i="3" s="1"/>
  <c r="F11" i="4"/>
  <c r="K7" i="3" s="1"/>
  <c r="BB20" i="4"/>
  <c r="K258" i="3" s="1"/>
  <c r="F27" i="4"/>
  <c r="K23" i="3" s="1"/>
  <c r="AP15" i="4"/>
  <c r="K192" i="3" s="1"/>
  <c r="BB27" i="4"/>
  <c r="K265" i="3" s="1"/>
  <c r="BH28" i="4"/>
  <c r="K297" i="3" s="1"/>
  <c r="BB8" i="4"/>
  <c r="K246" i="3" s="1"/>
  <c r="BB25" i="4"/>
  <c r="K263" i="3" s="1"/>
  <c r="BB14" i="4"/>
  <c r="K252" i="3" s="1"/>
  <c r="BH7" i="4"/>
  <c r="K276" i="3" s="1"/>
  <c r="AP25" i="4"/>
  <c r="K202" i="3" s="1"/>
  <c r="BH30" i="4"/>
  <c r="K299" i="3" s="1"/>
  <c r="BB24" i="4"/>
  <c r="K262" i="3" s="1"/>
  <c r="BB32" i="4"/>
  <c r="K270" i="3" s="1"/>
  <c r="F26" i="4"/>
  <c r="K22" i="3" s="1"/>
  <c r="X7" i="4"/>
  <c r="K94" i="3" s="1"/>
  <c r="F34" i="4"/>
  <c r="K30" i="3" s="1"/>
  <c r="L20" i="4"/>
  <c r="K46" i="3" s="1"/>
  <c r="X13" i="4"/>
  <c r="K100" i="3" s="1"/>
  <c r="AV32" i="4"/>
  <c r="K240" i="3" s="1"/>
  <c r="F10" i="4"/>
  <c r="K6" i="3" s="1"/>
  <c r="AV8" i="4"/>
  <c r="K216" i="3" s="1"/>
  <c r="K3" i="3"/>
  <c r="F15" i="4"/>
  <c r="K11" i="3" s="1"/>
  <c r="X11" i="4"/>
  <c r="K98" i="3" s="1"/>
  <c r="AP17" i="4"/>
  <c r="K194" i="3" s="1"/>
  <c r="AP31" i="4"/>
  <c r="K208" i="3" s="1"/>
  <c r="AP13" i="4"/>
  <c r="K190" i="3" s="1"/>
  <c r="F19" i="4"/>
  <c r="K15" i="3" s="1"/>
  <c r="BB30" i="4"/>
  <c r="K268" i="3" s="1"/>
  <c r="BB17" i="4"/>
  <c r="K255" i="3" s="1"/>
  <c r="AP11" i="4"/>
  <c r="K188" i="3" s="1"/>
  <c r="BH23" i="4"/>
  <c r="K292" i="3" s="1"/>
  <c r="BB10" i="4"/>
  <c r="K248" i="3" s="1"/>
  <c r="BH17" i="4"/>
  <c r="K286" i="3" s="1"/>
  <c r="F23" i="4"/>
  <c r="K19" i="3" s="1"/>
  <c r="BB18" i="4"/>
  <c r="K256" i="3" s="1"/>
  <c r="BB12" i="4"/>
  <c r="K250" i="3" s="1"/>
  <c r="AD31" i="4"/>
  <c r="K149" i="3" s="1"/>
  <c r="R9" i="4"/>
  <c r="K66" i="3" s="1"/>
  <c r="L10" i="4"/>
  <c r="K36" i="3" s="1"/>
  <c r="BH9" i="4"/>
  <c r="K278" i="3" s="1"/>
  <c r="R7" i="4"/>
  <c r="K64" i="3" s="1"/>
  <c r="G22" i="1" s="1"/>
  <c r="L63" i="3" s="1"/>
  <c r="M63" i="3" s="1"/>
  <c r="R34" i="4"/>
  <c r="K91" i="3" s="1"/>
  <c r="R18" i="4"/>
  <c r="K75" i="3" s="1"/>
  <c r="AP6" i="4"/>
  <c r="K183" i="3" s="1"/>
  <c r="R28" i="4"/>
  <c r="K85" i="3" s="1"/>
  <c r="L21" i="4"/>
  <c r="K47" i="3" s="1"/>
  <c r="AP26" i="4"/>
  <c r="K203" i="3" s="1"/>
  <c r="BH35" i="4"/>
  <c r="K304" i="3" s="1"/>
  <c r="BH14" i="4"/>
  <c r="K283" i="3" s="1"/>
  <c r="BB16" i="4"/>
  <c r="K254" i="3" s="1"/>
  <c r="BB21" i="4"/>
  <c r="K259" i="3" s="1"/>
  <c r="R24" i="4"/>
  <c r="K81" i="3" s="1"/>
  <c r="G23" i="1"/>
  <c r="L73" i="3" s="1"/>
  <c r="M73" i="3" s="1"/>
  <c r="K4" i="3"/>
  <c r="X18" i="4"/>
  <c r="K105" i="3" s="1"/>
  <c r="L22" i="4"/>
  <c r="K48" i="3" s="1"/>
  <c r="AD33" i="4"/>
  <c r="K151" i="3" s="1"/>
  <c r="BB33" i="4"/>
  <c r="K271" i="3" s="1"/>
  <c r="AV6" i="4"/>
  <c r="K214" i="3" s="1"/>
  <c r="AP7" i="4"/>
  <c r="K184" i="3" s="1"/>
  <c r="AJ8" i="4"/>
  <c r="K157" i="3" s="1"/>
  <c r="AD19" i="4"/>
  <c r="K137" i="3" s="1"/>
  <c r="BH12" i="4"/>
  <c r="K281" i="3" s="1"/>
  <c r="BB15" i="4"/>
  <c r="K253" i="3" s="1"/>
  <c r="AV34" i="4"/>
  <c r="K242" i="3" s="1"/>
  <c r="AV31" i="4"/>
  <c r="K239" i="3" s="1"/>
  <c r="R29" i="4"/>
  <c r="K86" i="3" s="1"/>
  <c r="AD27" i="4"/>
  <c r="K145" i="3" s="1"/>
  <c r="AP16" i="4"/>
  <c r="K193" i="3" s="1"/>
  <c r="AP19" i="4"/>
  <c r="K196" i="3" s="1"/>
  <c r="F24" i="4"/>
  <c r="K20" i="3" s="1"/>
  <c r="BH6" i="4"/>
  <c r="K275" i="3" s="1"/>
  <c r="BH8" i="4"/>
  <c r="K277" i="3" s="1"/>
  <c r="BN6" i="4"/>
  <c r="BH16" i="4"/>
  <c r="K285" i="3" s="1"/>
  <c r="AP21" i="4"/>
  <c r="K198" i="3" s="1"/>
  <c r="F31" i="4"/>
  <c r="K27" i="3" s="1"/>
  <c r="L16" i="4"/>
  <c r="K42" i="3" s="1"/>
  <c r="AP12" i="4"/>
  <c r="K189" i="3" s="1"/>
  <c r="L12" i="4"/>
  <c r="K38" i="3" s="1"/>
  <c r="X10" i="4"/>
  <c r="K97" i="3" s="1"/>
  <c r="R21" i="4"/>
  <c r="K78" i="3" s="1"/>
  <c r="AJ12" i="4"/>
  <c r="K161" i="3" s="1"/>
  <c r="F7" i="4"/>
  <c r="BB28" i="4"/>
  <c r="K266" i="3" s="1"/>
  <c r="BH18" i="4"/>
  <c r="K287" i="3" s="1"/>
  <c r="AV10" i="4"/>
  <c r="K218" i="3" s="1"/>
  <c r="L13" i="4"/>
  <c r="K39" i="3" s="1"/>
  <c r="L6" i="4"/>
  <c r="F20" i="4"/>
  <c r="K16" i="3" s="1"/>
  <c r="AD23" i="4"/>
  <c r="K141" i="3" s="1"/>
  <c r="AJ14" i="4"/>
  <c r="K163" i="3" s="1"/>
  <c r="F12" i="4"/>
  <c r="K8" i="3" s="1"/>
  <c r="AD15" i="4"/>
  <c r="K133" i="3" s="1"/>
  <c r="AP30" i="4"/>
  <c r="K207" i="3" s="1"/>
  <c r="X9" i="4"/>
  <c r="K96" i="3" s="1"/>
  <c r="R8" i="4"/>
  <c r="K65" i="3" s="1"/>
  <c r="X20" i="4"/>
  <c r="K107" i="3" s="1"/>
  <c r="BH21" i="4"/>
  <c r="K290" i="3" s="1"/>
  <c r="L18" i="4"/>
  <c r="K44" i="3" s="1"/>
  <c r="F14" i="4"/>
  <c r="K10" i="3" s="1"/>
  <c r="R20" i="4"/>
  <c r="K77" i="3" s="1"/>
  <c r="F16" i="4"/>
  <c r="K12" i="3" s="1"/>
  <c r="BH27" i="4"/>
  <c r="K296" i="3" s="1"/>
  <c r="L14" i="4"/>
  <c r="K40" i="3" s="1"/>
  <c r="BH24" i="4"/>
  <c r="K293" i="3" s="1"/>
  <c r="BH33" i="4"/>
  <c r="K302" i="3" s="1"/>
  <c r="X19" i="4"/>
  <c r="K106" i="3" s="1"/>
  <c r="F22" i="4"/>
  <c r="K18" i="3" s="1"/>
  <c r="AJ13" i="4"/>
  <c r="K162" i="3" s="1"/>
  <c r="F8" i="4"/>
  <c r="AV14" i="4"/>
  <c r="K222" i="3" s="1"/>
  <c r="R13" i="4"/>
  <c r="K70" i="3" s="1"/>
  <c r="AD12" i="4"/>
  <c r="K130" i="3" s="1"/>
  <c r="AD20" i="4"/>
  <c r="K138" i="3" s="1"/>
  <c r="AV13" i="4"/>
  <c r="K221" i="3" s="1"/>
  <c r="AJ16" i="4"/>
  <c r="K165" i="3" s="1"/>
  <c r="R11" i="4"/>
  <c r="K68" i="3" s="1"/>
  <c r="AD14" i="4"/>
  <c r="K132" i="3" s="1"/>
  <c r="R27" i="4"/>
  <c r="K84" i="3" s="1"/>
  <c r="L7" i="4"/>
  <c r="K33" i="3" s="1"/>
  <c r="L15" i="4"/>
  <c r="K41" i="3" s="1"/>
  <c r="AP32" i="4"/>
  <c r="K209" i="3" s="1"/>
  <c r="G28" i="1"/>
  <c r="L244" i="3" s="1"/>
  <c r="M244" i="3" s="1"/>
  <c r="AJ10" i="4"/>
  <c r="K159" i="3" s="1"/>
  <c r="AJ7" i="4"/>
  <c r="AP24" i="4"/>
  <c r="K201" i="3" s="1"/>
  <c r="X17" i="4"/>
  <c r="K104" i="3" s="1"/>
  <c r="R14" i="4"/>
  <c r="K71" i="3" s="1"/>
  <c r="F33" i="4"/>
  <c r="K29" i="3" s="1"/>
  <c r="X16" i="4"/>
  <c r="K103" i="3" s="1"/>
  <c r="L11" i="4"/>
  <c r="K37" i="3" s="1"/>
  <c r="AD36" i="4"/>
  <c r="K154" i="3" s="1"/>
  <c r="R12" i="4"/>
  <c r="K69" i="3" s="1"/>
  <c r="AD16" i="4"/>
  <c r="K134" i="3" s="1"/>
  <c r="AJ11" i="4"/>
  <c r="K160" i="3" s="1"/>
  <c r="AP10" i="4"/>
  <c r="K187" i="3" s="1"/>
  <c r="L19" i="4"/>
  <c r="K45" i="3" s="1"/>
  <c r="X6" i="4"/>
  <c r="K93" i="3" s="1"/>
  <c r="AD28" i="4"/>
  <c r="K146" i="3" s="1"/>
  <c r="AV15" i="4"/>
  <c r="K223" i="3" s="1"/>
  <c r="AJ9" i="4"/>
  <c r="K158" i="3" s="1"/>
  <c r="AP36" i="4"/>
  <c r="K213" i="3" s="1"/>
  <c r="F13" i="4"/>
  <c r="K9" i="3" s="1"/>
  <c r="F9" i="4"/>
  <c r="K5" i="3" s="1"/>
  <c r="R10" i="4"/>
  <c r="K67" i="3" s="1"/>
  <c r="AP20" i="4"/>
  <c r="K197" i="3" s="1"/>
  <c r="F29" i="4"/>
  <c r="K25" i="3" s="1"/>
  <c r="R22" i="4"/>
  <c r="K79" i="3" s="1"/>
  <c r="R32" i="4"/>
  <c r="K89" i="3" s="1"/>
  <c r="AD10" i="4"/>
  <c r="K128" i="3" s="1"/>
  <c r="R25" i="4"/>
  <c r="K82" i="3" s="1"/>
  <c r="AD32" i="4"/>
  <c r="K150" i="3" s="1"/>
  <c r="AP8" i="4"/>
  <c r="K185" i="3" s="1"/>
  <c r="AD29" i="4"/>
  <c r="K147" i="3" s="1"/>
  <c r="AD26" i="4"/>
  <c r="K144" i="3" s="1"/>
  <c r="AJ17" i="4"/>
  <c r="K166" i="3" s="1"/>
  <c r="AD13" i="4"/>
  <c r="K131" i="3" s="1"/>
  <c r="R19" i="4"/>
  <c r="K76" i="3" s="1"/>
  <c r="R23" i="4"/>
  <c r="K80" i="3" s="1"/>
  <c r="AV12" i="4"/>
  <c r="K220" i="3" s="1"/>
  <c r="AD17" i="4"/>
  <c r="K135" i="3" s="1"/>
  <c r="AD9" i="4"/>
  <c r="AD22" i="4"/>
  <c r="K140" i="3" s="1"/>
  <c r="F17" i="4"/>
  <c r="K13" i="3" s="1"/>
  <c r="F21" i="4"/>
  <c r="K17" i="3" s="1"/>
  <c r="X15" i="4"/>
  <c r="K102" i="3" s="1"/>
  <c r="F25" i="4"/>
  <c r="K21" i="3" s="1"/>
  <c r="AD34" i="4"/>
  <c r="K152" i="3" s="1"/>
  <c r="AJ15" i="4"/>
  <c r="K164" i="3" s="1"/>
  <c r="AD21" i="4"/>
  <c r="K139" i="3" s="1"/>
  <c r="AD30" i="4"/>
  <c r="K148" i="3" s="1"/>
  <c r="R33" i="4"/>
  <c r="K90" i="3" s="1"/>
  <c r="AD25" i="4"/>
  <c r="K143" i="3" s="1"/>
  <c r="X23" i="4"/>
  <c r="K110" i="3" s="1"/>
  <c r="AD18" i="4"/>
  <c r="K136" i="3" s="1"/>
  <c r="X22" i="4"/>
  <c r="K109" i="3" s="1"/>
  <c r="X8" i="4"/>
  <c r="K95" i="3" s="1"/>
  <c r="AD24" i="4"/>
  <c r="K142" i="3" s="1"/>
  <c r="AD35" i="4"/>
  <c r="K153" i="3" s="1"/>
  <c r="AP22" i="4"/>
  <c r="K199" i="3" s="1"/>
  <c r="AP35" i="4"/>
  <c r="K212" i="3" s="1"/>
  <c r="G32" i="1" l="1"/>
  <c r="L260" i="3" s="1"/>
  <c r="M260" i="3" s="1"/>
  <c r="K32" i="3"/>
  <c r="L48" i="4" s="1"/>
  <c r="K305" i="3"/>
  <c r="G31" i="1"/>
  <c r="L251" i="3" s="1"/>
  <c r="M251" i="3" s="1"/>
  <c r="K156" i="3"/>
  <c r="G29" i="1"/>
  <c r="L249" i="3" s="1"/>
  <c r="M249" i="3" s="1"/>
  <c r="O73" i="3"/>
  <c r="O244" i="3"/>
  <c r="O63" i="3"/>
  <c r="D73" i="3"/>
  <c r="P16" i="4" s="1"/>
  <c r="E73" i="3"/>
  <c r="Q16" i="4" s="1"/>
  <c r="C73" i="3"/>
  <c r="O16" i="4" s="1"/>
  <c r="K127" i="3"/>
  <c r="O260" i="3" l="1"/>
  <c r="O251" i="3"/>
  <c r="O249" i="3"/>
  <c r="R16" i="4"/>
  <c r="K73" i="3" s="1"/>
  <c r="E249" i="3"/>
  <c r="BA11" i="4" s="1"/>
  <c r="D249" i="3"/>
  <c r="AZ11" i="4" s="1"/>
  <c r="C249" i="3"/>
  <c r="AY11" i="4" s="1"/>
  <c r="E251" i="3"/>
  <c r="BA13" i="4" s="1"/>
  <c r="C251" i="3"/>
  <c r="AY13" i="4" s="1"/>
  <c r="D251" i="3"/>
  <c r="AZ13" i="4" s="1"/>
  <c r="E260" i="3"/>
  <c r="BA22" i="4" s="1"/>
  <c r="C260" i="3"/>
  <c r="AY22" i="4" s="1"/>
  <c r="D260" i="3"/>
  <c r="AZ22" i="4" s="1"/>
  <c r="E244" i="3"/>
  <c r="BA6" i="4" s="1"/>
  <c r="C244" i="3"/>
  <c r="AY6" i="4" s="1"/>
  <c r="D244" i="3"/>
  <c r="AZ6" i="4" s="1"/>
  <c r="BB11" i="4" l="1"/>
  <c r="K249" i="3" s="1"/>
  <c r="BB13" i="4"/>
  <c r="K251" i="3" s="1"/>
  <c r="BB6" i="4"/>
  <c r="BB22" i="4"/>
  <c r="K260" i="3" s="1"/>
  <c r="K244" i="3" l="1"/>
  <c r="AM33" i="4"/>
  <c r="AN33" i="4"/>
  <c r="AO33" i="4"/>
  <c r="AP33" i="4"/>
  <c r="AM34" i="4"/>
  <c r="AN34" i="4"/>
  <c r="AO34" i="4"/>
  <c r="AP34" i="4"/>
  <c r="L45" i="4"/>
  <c r="N45" i="4"/>
  <c r="L46" i="4"/>
  <c r="L50" i="4"/>
  <c r="L51" i="4"/>
  <c r="L52" i="4"/>
  <c r="L53" i="4"/>
  <c r="G26" i="1"/>
  <c r="G27" i="1"/>
  <c r="C210" i="3"/>
  <c r="D210" i="3"/>
  <c r="E210" i="3"/>
  <c r="K210" i="3"/>
  <c r="L210" i="3"/>
  <c r="M210" i="3"/>
  <c r="O210" i="3"/>
  <c r="C211" i="3"/>
  <c r="D211" i="3"/>
  <c r="E211" i="3"/>
  <c r="K211" i="3"/>
  <c r="L211" i="3"/>
  <c r="M211" i="3"/>
  <c r="O211" i="3"/>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<sst xmlns="http://schemas.openxmlformats.org/spreadsheetml/2006/main" count="172" uniqueCount="114">
  <si>
    <t>Année scolaire</t>
  </si>
  <si>
    <t>Zone de vacances</t>
  </si>
  <si>
    <t>A</t>
  </si>
  <si>
    <t>Période</t>
  </si>
  <si>
    <t>Zone</t>
  </si>
  <si>
    <t>Début</t>
  </si>
  <si>
    <t>Fin</t>
  </si>
  <si>
    <t>Toussaint</t>
  </si>
  <si>
    <t>Noël</t>
  </si>
  <si>
    <t>Hiver</t>
  </si>
  <si>
    <t>Printemps</t>
  </si>
  <si>
    <t>Été</t>
  </si>
  <si>
    <t>B</t>
  </si>
  <si>
    <t>C</t>
  </si>
  <si>
    <r>
      <rPr>
        <b/>
        <sz val="11"/>
        <color theme="1"/>
        <rFont val="Aptos Narrow"/>
        <family val="2"/>
        <scheme val="minor"/>
      </rPr>
      <t>Périodes de vacances scolaires</t>
    </r>
    <r>
      <rPr>
        <sz val="11"/>
        <color theme="1"/>
        <rFont val="Aptos Narrow"/>
        <family val="2"/>
        <scheme val="minor"/>
      </rPr>
      <t xml:space="preserve">
La date de début est à indiquer comme dans le calendrier officiel (les vacances débute à la fin des cours de cette journée). Les date de fin sont calculées automatiquement (au jour de reprise des cours)</t>
    </r>
  </si>
  <si>
    <t>Jour</t>
  </si>
  <si>
    <t>Durée repas</t>
  </si>
  <si>
    <t>fin</t>
  </si>
  <si>
    <t>durée</t>
  </si>
  <si>
    <t>lundi</t>
  </si>
  <si>
    <t>mardi</t>
  </si>
  <si>
    <t>mercredi</t>
  </si>
  <si>
    <t>jeudi</t>
  </si>
  <si>
    <t>vendredi</t>
  </si>
  <si>
    <t>samedi</t>
  </si>
  <si>
    <t>dimanche</t>
  </si>
  <si>
    <t>Total hebdomadaire :</t>
  </si>
  <si>
    <r>
      <rPr>
        <b/>
        <sz val="11"/>
        <color theme="1"/>
        <rFont val="Aptos Narrow"/>
        <family val="2"/>
        <scheme val="minor"/>
      </rPr>
      <t>Semaine de travail type</t>
    </r>
    <r>
      <rPr>
        <sz val="11"/>
        <color theme="1"/>
        <rFont val="Aptos Narrow"/>
        <family val="2"/>
        <scheme val="minor"/>
      </rPr>
      <t xml:space="preserve">
La durée se calcule automatiquement (ajout de 20 min travaillé si supérieur à 6h).
Ces valeurs sont reportées automatiquement dans le calendrier.
Pour des cas particuliers les valeurs durée repas, début et fin peuvent être modifiées directement dans le calendrier (onglet calendrier).</t>
    </r>
  </si>
  <si>
    <t>Le contenu de la cellule est calculé automatique, mais peut être modifié exceptionnellement</t>
  </si>
  <si>
    <t>Date</t>
  </si>
  <si>
    <t>Armistice</t>
  </si>
  <si>
    <t>Pâques</t>
  </si>
  <si>
    <t>Lundi de Pâques</t>
  </si>
  <si>
    <t>Fête du travail</t>
  </si>
  <si>
    <t>Pont de l'ascension</t>
  </si>
  <si>
    <t>Jeudi de l'ascencion</t>
  </si>
  <si>
    <t>Lundi de Pentecôte</t>
  </si>
  <si>
    <t>Durée</t>
  </si>
  <si>
    <t>Vacances Toussaint</t>
  </si>
  <si>
    <t>Vaccances Noël</t>
  </si>
  <si>
    <t>Vacances été</t>
  </si>
  <si>
    <t>weekend</t>
  </si>
  <si>
    <t>jours fériés</t>
  </si>
  <si>
    <t>Jours</t>
  </si>
  <si>
    <t>repas</t>
  </si>
  <si>
    <t>debut</t>
  </si>
  <si>
    <t xml:space="preserve">fin </t>
  </si>
  <si>
    <t>duree</t>
  </si>
  <si>
    <t>Temps de travail annuel</t>
  </si>
  <si>
    <t>Temps de travail à effectuer</t>
  </si>
  <si>
    <t>Quotité de travail (%)</t>
  </si>
  <si>
    <t>2 Jours de fractionnement</t>
  </si>
  <si>
    <t>Durées Repas</t>
  </si>
  <si>
    <t>Débuts</t>
  </si>
  <si>
    <t>Fins</t>
  </si>
  <si>
    <t>Durées</t>
  </si>
  <si>
    <t>Jours semaine habituellemnet travaillés</t>
  </si>
  <si>
    <t>Jour -1 et j+1 non travaillés</t>
  </si>
  <si>
    <t>jours fériés non travaillés</t>
  </si>
  <si>
    <t>mois depuis debut
(pour décalage)</t>
  </si>
  <si>
    <t>Jours vacances scoalaires travaillés</t>
  </si>
  <si>
    <t>Vacances Scolaire</t>
  </si>
  <si>
    <t>Jour férié</t>
  </si>
  <si>
    <t>Hors calendrier scolaire</t>
  </si>
  <si>
    <t>Jour de la semaine habituellement non travaillé</t>
  </si>
  <si>
    <t>Nouvel an</t>
  </si>
  <si>
    <t>Dimanche</t>
  </si>
  <si>
    <t>Samedi</t>
  </si>
  <si>
    <t>Jours particulier Repas</t>
  </si>
  <si>
    <t>Jourd particuliers fin</t>
  </si>
  <si>
    <t>Jours particuliers debut</t>
  </si>
  <si>
    <t>durée négative</t>
  </si>
  <si>
    <t>Durée nulle</t>
  </si>
  <si>
    <t>jours particuliers</t>
  </si>
  <si>
    <t>Jours férié non travaillé</t>
  </si>
  <si>
    <t>dont sur temps scolaire</t>
  </si>
  <si>
    <t>Numero jour semaine</t>
  </si>
  <si>
    <t>Oui</t>
  </si>
  <si>
    <t>Base annuelle</t>
  </si>
  <si>
    <t>2 jours de franctionnement</t>
  </si>
  <si>
    <t>Quotité de travail</t>
  </si>
  <si>
    <t>Durée de travail</t>
  </si>
  <si>
    <t>Total effectué à ce jour</t>
  </si>
  <si>
    <t>Nombre de jours travaillés</t>
  </si>
  <si>
    <t>dont pendant vacances</t>
  </si>
  <si>
    <t>Nombre de samedis travaillés</t>
  </si>
  <si>
    <t>Indique la zone scolaire</t>
  </si>
  <si>
    <t>Semaine type de travail :</t>
  </si>
  <si>
    <t>Jours à horaires particuliers :</t>
  </si>
  <si>
    <t>Il est possible d'indiquer des jours particuliers comme :
- Les jours travaillés pendant les vacances scolaires
- indiquer des horaires différents pour un jour qui est habituellement travaillé (on peut modifier les horaires pour ce jour, mettre à zero les heures pour ce jour, indiquer que ce jour est travaillé alors quand dans le semaine type il ne l'est pas).</t>
  </si>
  <si>
    <t>Méthode de calcul concernant les jours fériés :</t>
  </si>
  <si>
    <t>Année scolaire :</t>
  </si>
  <si>
    <t>Nombre d'heures à effectuer :</t>
  </si>
  <si>
    <r>
      <rPr>
        <b/>
        <sz val="11"/>
        <color theme="1"/>
        <rFont val="Aptos Narrow"/>
        <family val="2"/>
        <scheme val="minor"/>
      </rPr>
      <t>Nombre d'heures à effectuer</t>
    </r>
    <r>
      <rPr>
        <sz val="11"/>
        <color theme="1"/>
        <rFont val="Aptos Narrow"/>
        <family val="2"/>
        <scheme val="minor"/>
      </rPr>
      <t xml:space="preserve">
Sur une base de 1607 h
jours de franctionnement : OUI si tous les congés ne sont pas pris entre le 1er mai et le 31 octobre</t>
    </r>
  </si>
  <si>
    <t>Période de vacances scolaires :</t>
  </si>
  <si>
    <t>Zone :</t>
  </si>
  <si>
    <t>A remplir à chaque nouvelle année scolaire .
Il suffit d'entrer la date de début (comme dans le calendrier officiel)</t>
  </si>
  <si>
    <r>
      <t xml:space="preserve">Jours fériés :
</t>
    </r>
    <r>
      <rPr>
        <sz val="11"/>
        <color theme="1"/>
        <rFont val="Aptos Narrow"/>
        <family val="2"/>
        <scheme val="minor"/>
      </rPr>
      <t>Ils sont calculé automatique à partir de l'année scolaire en cours.</t>
    </r>
  </si>
  <si>
    <t>Élements à préciser dans l'onglet Configuration</t>
  </si>
  <si>
    <t>Le contenu peut être modifieé</t>
  </si>
  <si>
    <r>
      <t>Pour fonctionner correctement, il faut</t>
    </r>
    <r>
      <rPr>
        <b/>
        <sz val="11"/>
        <color rgb="FFFF0000"/>
        <rFont val="Aptos Narrow"/>
        <family val="2"/>
        <scheme val="minor"/>
      </rPr>
      <t xml:space="preserve"> obligatoirement modifier un paramètre pour exce</t>
    </r>
    <r>
      <rPr>
        <sz val="11"/>
        <color theme="1"/>
        <rFont val="Aptos Narrow"/>
        <family val="2"/>
        <scheme val="minor"/>
      </rPr>
      <t xml:space="preserve">l : 
Il faut autoriser le calcul iteratif, cela se fait on général depuis le menu d'excel :
Fichier -&gt; Options -&gt; Formules et : 
     cocher la case </t>
    </r>
    <r>
      <rPr>
        <b/>
        <sz val="11"/>
        <color theme="1"/>
        <rFont val="Aptos Narrow"/>
        <family val="2"/>
        <scheme val="minor"/>
      </rPr>
      <t>Activer le calcul iteratif</t>
    </r>
    <r>
      <rPr>
        <sz val="11"/>
        <color theme="1"/>
        <rFont val="Aptos Narrow"/>
        <family val="2"/>
        <scheme val="minor"/>
      </rPr>
      <t xml:space="preserve">.
     vérifier que calcul automatique est sélectionner
</t>
    </r>
    <r>
      <rPr>
        <i/>
        <sz val="11"/>
        <color theme="1"/>
        <rFont val="Aptos Narrow"/>
        <family val="2"/>
        <scheme val="minor"/>
      </rPr>
      <t>Si une modification n'est pas immédiatemment prise en compte, il peut être nécessairede faire une sauvegarde du fichier.</t>
    </r>
  </si>
  <si>
    <t>Légende pour les cellules de l'onglet "Configuration"</t>
  </si>
  <si>
    <r>
      <t>Une fois la configuration faites sur la feuille "</t>
    </r>
    <r>
      <rPr>
        <b/>
        <sz val="11"/>
        <color theme="1"/>
        <rFont val="Aptos Narrow"/>
        <family val="2"/>
        <scheme val="minor"/>
      </rPr>
      <t>Configuration</t>
    </r>
    <r>
      <rPr>
        <sz val="11"/>
        <color theme="1"/>
        <rFont val="Aptos Narrow"/>
        <family val="2"/>
        <scheme val="minor"/>
      </rPr>
      <t>". Il faut consulter la feuille "</t>
    </r>
    <r>
      <rPr>
        <b/>
        <sz val="11"/>
        <color theme="1"/>
        <rFont val="Aptos Narrow"/>
        <family val="2"/>
        <scheme val="minor"/>
      </rPr>
      <t>Calendrier</t>
    </r>
    <r>
      <rPr>
        <sz val="11"/>
        <color theme="1"/>
        <rFont val="Aptos Narrow"/>
        <family val="2"/>
        <scheme val="minor"/>
      </rPr>
      <t>" pour avoir les informations sur le temps de travail.</t>
    </r>
  </si>
  <si>
    <t>J-1 et J+1 non travaillés</t>
  </si>
  <si>
    <r>
      <rPr>
        <b/>
        <sz val="11"/>
        <color theme="1"/>
        <rFont val="Aptos Narrow"/>
        <family val="2"/>
        <scheme val="minor"/>
      </rPr>
      <t>Saisie :</t>
    </r>
    <r>
      <rPr>
        <sz val="11"/>
        <color theme="1"/>
        <rFont val="Aptos Narrow"/>
        <family val="2"/>
        <scheme val="minor"/>
      </rPr>
      <t xml:space="preserve">
Saisir les dates sous le format : jj/mm/aa
Saisir les heures sous le format : hh:mm</t>
    </r>
  </si>
  <si>
    <r>
      <t xml:space="preserve">Pour éviter des erreurs de manipulations les feuilles sont protégée. Cependant il n'y a pas de mos de passe, donc il est possible de désactiver la protection… avec prudence.
</t>
    </r>
    <r>
      <rPr>
        <sz val="11"/>
        <color rgb="FFFF0000"/>
        <rFont val="Aptos Narrow"/>
        <family val="2"/>
        <scheme val="minor"/>
      </rPr>
      <t>Une feuille, nommé "Paramétrage"  est masquée (attentention à ne pas la supprimer)</t>
    </r>
  </si>
  <si>
    <t>Indiquer la première année de l'année scolaire.
Le calendrier se construit automatiquement du 1er septembre de la 1re année, jusqu'au 31 août de la deuxième année.
Les jours fériés sont calculés automatiquement.</t>
  </si>
  <si>
    <t>Préciser les horaires d'une semaine type de travail. La durée est calculée à partir de la plage indiquée (fin - début) à laquelle est soustraite la durée du repas. Si cette durée atteint 6 h ou plus par jour, les 20 minutes de temps de pause sont automatiquement ajoutées.</t>
  </si>
  <si>
    <t>Si je jour férié tombe un samedi ou un dimanche il est considéré comme non travaillé.
Si le jour férié tombe un jour habituellement non travaillé (dans la semaine type), il est considéré comme non travaillé.
Si le jour précédent et le jour suivant ne sont pas travaillés (durée nulle pour les 2 jours), alors le jour férié est considéré comme non travaillé.</t>
  </si>
  <si>
    <r>
      <t xml:space="preserve">Les temps de travail est calculé sur la base de 1607 h
Il y a deux  jours de fractionnement  à prendre en compte si les congés ne sont pas tous pris entre le 1er mai et  le 31 octobre.
</t>
    </r>
    <r>
      <rPr>
        <b/>
        <sz val="11"/>
        <color rgb="FFFF0000"/>
        <rFont val="Aptos Narrow"/>
        <family val="2"/>
        <scheme val="minor"/>
      </rPr>
      <t>Il faut préciser la quotité de travail</t>
    </r>
  </si>
  <si>
    <r>
      <rPr>
        <b/>
        <sz val="11"/>
        <color theme="1"/>
        <rFont val="Aptos Narrow"/>
        <family val="2"/>
        <scheme val="minor"/>
      </rPr>
      <t xml:space="preserve">Tableau des jours particuliers (à rentrer sous la forme jj/mm/aa) :
</t>
    </r>
    <r>
      <rPr>
        <sz val="11"/>
        <color theme="1"/>
        <rFont val="Aptos Narrow"/>
        <family val="2"/>
        <scheme val="minor"/>
      </rPr>
      <t>Ici on peut indiquer les jours depermanences qui seront travaillés pendant les périodes de vacances élèves, ou changer pour une ou plusieurs  dates précises les horaires (mettre à zero, ou modifier).
Pour chaque date il faut préciser la durée du repas, le début et la fin du travail.
Sur le côté de ce tableau apparaissent des pictogrammes  pour alerter l'utilisateur. 
Quand on efface une date, il faut penser à effacer les horaires.
Il n'est pas obligatoire de mettre les date dans l'ordre chronologique. Cependant il es possible par la suite de le trier.</t>
    </r>
  </si>
  <si>
    <t>donst sur temps vacances</t>
  </si>
  <si>
    <t>Si la case psse au rouge , vous avez fait trop d'heures</t>
  </si>
  <si>
    <t>Configuration du calcul du temps de travail des personnels administratives et ITRF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</si>
</sst>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h]:mm;@"/>
    <numFmt numFmtId="165" formatCode="[$-F800]dddd\,\ mmmm\ dd\,\ yyyy"/>
    <numFmt numFmtId="166" formatCode="mmmm"/>
    <numFmt numFmtId="167" formatCode="ddd\ dd"/>
  </numFmts>
  <fonts count="1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1"/>
      <name val="Aptos Narrow"/>
      <family val="2"/>
      <scheme val="minor"/>
    </font>
    <font>
      <sz val="8"/>
      <name val="Aptos Narrow"/>
      <family val="2"/>
      <scheme val="minor"/>
    </font>
    <font>
      <sz val="11"/>
      <name val="Aptos Narrow"/>
      <family val="2"/>
      <scheme val="minor"/>
    </font>
    <font>
      <sz val="10"/>
      <name val="Arial"/>
      <family val="2"/>
      <charset val="1"/>
    </font>
    <font>
      <b/>
      <sz val="11"/>
      <color theme="0"/>
      <name val="Aptos Narrow"/>
      <family val="2"/>
      <scheme val="minor"/>
    </font>
    <font>
      <sz val="11"/>
      <color rgb="FFFF0000"/>
      <name val="Aptos Narrow"/>
      <family val="2"/>
      <scheme val="minor"/>
    </font>
    <font>
      <b/>
      <sz val="11"/>
      <color rgb="FFFF0000"/>
      <name val="Aptos Narrow"/>
      <family val="2"/>
      <scheme val="minor"/>
    </font>
    <font>
      <i/>
      <sz val="11"/>
      <color theme="1"/>
      <name val="Aptos Narrow"/>
      <family val="2"/>
      <scheme val="minor"/>
    </font>
    <font>
      <sz val="11"/>
      <color theme="0"/>
      <name val="Aptos Narrow"/>
      <family val="2"/>
      <scheme val="minor"/>
    </font>
  </fonts>
  <fills count="8">
    <fill>
      <patternFill patternType="none"/>
    </fill>
    <fill>
      <patternFill patternType="gray125"/>
    </fill>
    <fill>
      <patternFill patternType="solid">
        <fgColor theme="8" tint="0.39994506668294322"/>
        <bgColor indexed="64"/>
      </patternFill>
    </fill>
    <fill>
      <patternFill patternType="solid">
        <fgColor theme="8" tint="0.79998168889431442"/>
        <bgColor indexed="64"/>
      </patternFill>
    </fill>
    <fill>
      <patternFill patternType="solid">
        <fgColor rgb="FFC00000"/>
        <bgColor indexed="64"/>
      </patternFill>
    </fill>
    <fill>
      <patternFill patternType="solid">
        <fgColor rgb="FFC254D2"/>
        <bgColor rgb="FF993366"/>
      </patternFill>
    </fill>
    <fill>
      <patternFill patternType="solid">
        <fgColor theme="9"/>
        <bgColor indexed="64"/>
      </patternFill>
    </fill>
    <fill>
      <patternFill patternType="solid">
        <fgColor rgb="FFFF9981"/>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style="medium">
        <color auto="1"/>
      </top>
      <bottom/>
      <diagonal/>
    </border>
    <border>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thin">
        <color auto="1"/>
      </right>
      <top/>
      <bottom/>
      <diagonal/>
    </border>
    <border>
      <left style="thin">
        <color auto="1"/>
      </left>
      <right/>
      <top/>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style="medium">
        <color auto="1"/>
      </bottom>
      <diagonal/>
    </border>
    <border>
      <left/>
      <right style="thin">
        <color auto="1"/>
      </right>
      <top/>
      <bottom style="thin">
        <color auto="1"/>
      </bottom>
      <diagonal/>
    </border>
    <border>
      <left style="thin">
        <color auto="1"/>
      </left>
      <right/>
      <top/>
      <bottom style="thin">
        <color auto="1"/>
      </bottom>
      <diagonal/>
    </border>
    <border>
      <left style="medium">
        <color auto="1"/>
      </left>
      <right/>
      <top style="thin">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style="thick">
        <color auto="1"/>
      </right>
      <top/>
      <bottom style="thick">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9">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1" fillId="2" borderId="0">
      <protection locked="0"/>
    </xf>
    <xf numFmtId="0" fontId="1" fillId="3" borderId="0">
      <protection locked="0"/>
    </xf>
    <xf numFmtId="0" fontId="7" fillId="4" borderId="0"/>
    <xf numFmtId="0" fontId="8" fillId="5" borderId="0" applyBorder="0">
      <protection locked="0"/>
    </xf>
  </cellStyleXfs>
  <cellXfs count="100">
    <xf numFmtId="0" fontId="0" fillId="0" borderId="0" xfId="0"/>
    <xf numFmtId="0" fontId="1" fillId="2" borderId="0" xfId="5">
      <protection locked="0"/>
    </xf>
    <xf numFmtId="0" fontId="3" fillId="0" borderId="1" xfId="3"/>
    <xf numFmtId="0" fontId="4" fillId="0" borderId="2" xfId="4"/>
    <xf numFmtId="0" fontId="1" fillId="3" borderId="0" xfId="6">
      <protection locked="0"/>
    </xf>
    <xf numFmtId="0" fontId="5" fillId="0" borderId="0" xfId="0" applyFont="1"/>
    <xf numFmtId="0" fontId="0" fillId="0" borderId="8" xfId="0" applyBorder="1"/>
    <xf numFmtId="0" fontId="5" fillId="0" borderId="10" xfId="0" applyFont="1" applyBorder="1"/>
    <xf numFmtId="0" fontId="5" fillId="0" borderId="14" xfId="0" applyFont="1" applyBorder="1"/>
    <xf numFmtId="0" fontId="5" fillId="0" borderId="15" xfId="0" applyFont="1" applyBorder="1"/>
    <xf numFmtId="0" fontId="5" fillId="0" borderId="4"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14" fontId="0" fillId="0" borderId="11" xfId="0" applyNumberFormat="1" applyBorder="1" applyAlignment="1">
      <alignment horizontal="center"/>
    </xf>
    <xf numFmtId="0" fontId="0" fillId="0" borderId="16" xfId="0" applyBorder="1" applyAlignment="1">
      <alignment horizontal="center"/>
    </xf>
    <xf numFmtId="0" fontId="0" fillId="0" borderId="0" xfId="0" applyAlignment="1">
      <alignment horizontal="left"/>
    </xf>
    <xf numFmtId="0" fontId="5" fillId="0" borderId="0" xfId="0" applyFont="1" applyAlignment="1">
      <alignment horizontal="center"/>
    </xf>
    <xf numFmtId="0" fontId="0" fillId="0" borderId="0" xfId="0" applyAlignment="1">
      <alignment horizontal="right"/>
    </xf>
    <xf numFmtId="164" fontId="0" fillId="0" borderId="0" xfId="0" applyNumberFormat="1"/>
    <xf numFmtId="164" fontId="1" fillId="2" borderId="0" xfId="5" applyNumberFormat="1">
      <protection locked="0"/>
    </xf>
    <xf numFmtId="14" fontId="1" fillId="2" borderId="12" xfId="5" applyNumberFormat="1" applyBorder="1">
      <protection locked="0"/>
    </xf>
    <xf numFmtId="14" fontId="1" fillId="3" borderId="13" xfId="6" applyNumberFormat="1" applyBorder="1">
      <protection locked="0"/>
    </xf>
    <xf numFmtId="14" fontId="1" fillId="2" borderId="17" xfId="5" applyNumberFormat="1" applyBorder="1">
      <protection locked="0"/>
    </xf>
    <xf numFmtId="14" fontId="1" fillId="3" borderId="18" xfId="6" applyNumberFormat="1" applyBorder="1">
      <protection locked="0"/>
    </xf>
    <xf numFmtId="0" fontId="0" fillId="0" borderId="15" xfId="0" applyBorder="1"/>
    <xf numFmtId="164" fontId="1" fillId="2" borderId="15" xfId="5" applyNumberFormat="1" applyBorder="1">
      <protection locked="0"/>
    </xf>
    <xf numFmtId="164" fontId="0" fillId="0" borderId="15" xfId="0" applyNumberFormat="1" applyBorder="1"/>
    <xf numFmtId="0" fontId="0" fillId="0" borderId="10" xfId="0" applyBorder="1"/>
    <xf numFmtId="164" fontId="0" fillId="0" borderId="10" xfId="0" applyNumberFormat="1" applyBorder="1"/>
    <xf numFmtId="0" fontId="0" fillId="0" borderId="20" xfId="0" applyBorder="1"/>
    <xf numFmtId="164" fontId="0" fillId="0" borderId="20" xfId="0" applyNumberFormat="1" applyBorder="1"/>
    <xf numFmtId="0" fontId="0" fillId="0" borderId="3" xfId="0" applyBorder="1"/>
    <xf numFmtId="164" fontId="0" fillId="0" borderId="3" xfId="0" applyNumberFormat="1" applyBorder="1"/>
    <xf numFmtId="164" fontId="0" fillId="0" borderId="3" xfId="0" applyNumberFormat="1" applyBorder="1" applyAlignment="1">
      <alignment horizontal="right"/>
    </xf>
    <xf numFmtId="0" fontId="0" fillId="0" borderId="0" xfId="0" applyAlignment="1">
      <alignment horizontal="center"/>
    </xf>
    <xf numFmtId="0" fontId="5" fillId="0" borderId="0" xfId="0" applyFont="1" applyAlignment="1">
      <alignment horizontal="center" vertical="center"/>
    </xf>
    <xf numFmtId="0" fontId="5" fillId="0" borderId="5" xfId="0" applyFont="1" applyBorder="1" applyAlignment="1">
      <alignment horizontal="center" vertical="center"/>
    </xf>
    <xf numFmtId="0" fontId="0" fillId="0" borderId="9" xfId="0" applyBorder="1"/>
    <xf numFmtId="0" fontId="0" fillId="0" borderId="8" xfId="0" applyBorder="1" applyAlignment="1">
      <alignment horizontal="right"/>
    </xf>
    <xf numFmtId="15" fontId="0" fillId="0" borderId="8" xfId="0" applyNumberFormat="1" applyBorder="1" applyAlignment="1">
      <alignment horizontal="right"/>
    </xf>
    <xf numFmtId="16" fontId="0" fillId="0" borderId="8" xfId="0" applyNumberFormat="1" applyBorder="1" applyAlignment="1">
      <alignment horizontal="right"/>
    </xf>
    <xf numFmtId="0" fontId="5" fillId="0" borderId="0" xfId="0" applyFont="1" applyAlignment="1">
      <alignment horizontal="center" vertical="center" wrapText="1"/>
    </xf>
    <xf numFmtId="165" fontId="0" fillId="0" borderId="0" xfId="0" applyNumberFormat="1"/>
    <xf numFmtId="166" fontId="5" fillId="0" borderId="24" xfId="0" applyNumberFormat="1" applyFont="1" applyBorder="1" applyAlignment="1">
      <alignment horizontal="centerContinuous"/>
    </xf>
    <xf numFmtId="0" fontId="0" fillId="0" borderId="10" xfId="0" applyBorder="1" applyAlignment="1">
      <alignment horizontal="centerContinuous"/>
    </xf>
    <xf numFmtId="0" fontId="0" fillId="0" borderId="25" xfId="0" applyBorder="1" applyAlignment="1">
      <alignment horizontal="centerContinuous"/>
    </xf>
    <xf numFmtId="0" fontId="0" fillId="0" borderId="23" xfId="0" applyBorder="1"/>
    <xf numFmtId="0" fontId="0" fillId="0" borderId="26" xfId="0" applyBorder="1"/>
    <xf numFmtId="167" fontId="0" fillId="0" borderId="27" xfId="0" applyNumberFormat="1" applyBorder="1"/>
    <xf numFmtId="167" fontId="0" fillId="0" borderId="29" xfId="0" applyNumberFormat="1" applyBorder="1"/>
    <xf numFmtId="167" fontId="0" fillId="0" borderId="3" xfId="0" applyNumberFormat="1" applyBorder="1"/>
    <xf numFmtId="164" fontId="0" fillId="0" borderId="17" xfId="0" applyNumberFormat="1" applyBorder="1"/>
    <xf numFmtId="164" fontId="0" fillId="0" borderId="28" xfId="0" applyNumberFormat="1" applyBorder="1"/>
    <xf numFmtId="164" fontId="0" fillId="0" borderId="30" xfId="0" applyNumberFormat="1" applyBorder="1"/>
    <xf numFmtId="164" fontId="0" fillId="0" borderId="31" xfId="0" applyNumberFormat="1" applyBorder="1"/>
    <xf numFmtId="0" fontId="0" fillId="0" borderId="0" xfId="0" applyAlignment="1">
      <alignment vertical="top" wrapText="1"/>
    </xf>
    <xf numFmtId="0" fontId="1" fillId="2" borderId="9" xfId="5" applyBorder="1">
      <protection locked="0"/>
    </xf>
    <xf numFmtId="9" fontId="1" fillId="2" borderId="9" xfId="1" applyFill="1" applyBorder="1" applyProtection="1">
      <protection locked="0"/>
    </xf>
    <xf numFmtId="165" fontId="5" fillId="0" borderId="0" xfId="0" applyNumberFormat="1" applyFont="1" applyAlignment="1">
      <alignment horizontal="center" vertical="top" wrapText="1"/>
    </xf>
    <xf numFmtId="164" fontId="5" fillId="0" borderId="0" xfId="0" applyNumberFormat="1" applyFont="1" applyAlignment="1">
      <alignment horizontal="center" vertical="top" wrapText="1"/>
    </xf>
    <xf numFmtId="0" fontId="5" fillId="0" borderId="0" xfId="0" applyFont="1" applyAlignment="1">
      <alignment horizontal="center" vertical="top" wrapText="1"/>
    </xf>
    <xf numFmtId="164" fontId="0" fillId="0" borderId="18" xfId="0" applyNumberFormat="1" applyBorder="1"/>
    <xf numFmtId="164" fontId="0" fillId="0" borderId="0" xfId="0" applyNumberFormat="1" applyAlignment="1">
      <alignment horizontal="center"/>
    </xf>
    <xf numFmtId="165" fontId="1" fillId="2" borderId="15" xfId="5" applyNumberFormat="1" applyBorder="1">
      <protection locked="0"/>
    </xf>
    <xf numFmtId="164" fontId="1" fillId="2" borderId="18" xfId="5" applyNumberFormat="1" applyBorder="1">
      <protection locked="0"/>
    </xf>
    <xf numFmtId="164" fontId="1" fillId="2" borderId="16" xfId="5" applyNumberFormat="1" applyBorder="1">
      <protection locked="0"/>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9" xfId="0" applyFont="1" applyBorder="1" applyAlignment="1">
      <alignment horizontal="center" vertical="center" wrapText="1"/>
    </xf>
    <xf numFmtId="0" fontId="0" fillId="0" borderId="17" xfId="0" applyBorder="1"/>
    <xf numFmtId="164" fontId="9" fillId="6" borderId="0" xfId="0" applyNumberFormat="1" applyFont="1" applyFill="1"/>
    <xf numFmtId="164" fontId="5" fillId="0" borderId="32" xfId="0" applyNumberFormat="1" applyFont="1" applyBorder="1"/>
    <xf numFmtId="0" fontId="2" fillId="0" borderId="0" xfId="2" applyBorder="1"/>
    <xf numFmtId="0" fontId="2" fillId="0" borderId="0" xfId="2" applyBorder="1" applyAlignment="1">
      <alignment vertical="center"/>
    </xf>
    <xf numFmtId="0" fontId="5" fillId="0" borderId="0" xfId="0" applyFont="1" applyAlignment="1">
      <alignment horizontal="right" vertical="top" wrapText="1"/>
    </xf>
    <xf numFmtId="0" fontId="5" fillId="0" borderId="7" xfId="0" applyFont="1" applyBorder="1" applyAlignment="1">
      <alignment horizontal="center" vertical="center"/>
    </xf>
    <xf numFmtId="14" fontId="0" fillId="0" borderId="9" xfId="0" applyNumberFormat="1" applyBorder="1"/>
    <xf numFmtId="0" fontId="3" fillId="0" borderId="0" xfId="3" applyBorder="1"/>
    <xf numFmtId="0" fontId="5" fillId="0" borderId="33" xfId="0" applyFont="1" applyBorder="1" applyAlignment="1">
      <alignment horizontal="right" vertical="top"/>
    </xf>
    <xf numFmtId="0" fontId="0" fillId="0" borderId="34" xfId="0" applyBorder="1" applyAlignment="1">
      <alignment vertical="top" wrapText="1"/>
    </xf>
    <xf numFmtId="0" fontId="5" fillId="0" borderId="35" xfId="0" applyFont="1" applyBorder="1" applyAlignment="1">
      <alignment horizontal="right" vertical="top" wrapText="1"/>
    </xf>
    <xf numFmtId="0" fontId="0" fillId="0" borderId="36" xfId="0" applyBorder="1" applyAlignment="1">
      <alignment vertical="top" wrapText="1"/>
    </xf>
    <xf numFmtId="0" fontId="5" fillId="0" borderId="37" xfId="0" applyFont="1" applyBorder="1" applyAlignment="1">
      <alignment horizontal="right" vertical="top" wrapText="1"/>
    </xf>
    <xf numFmtId="0" fontId="0" fillId="0" borderId="38" xfId="0" applyBorder="1" applyAlignment="1">
      <alignment vertical="top" wrapText="1"/>
    </xf>
    <xf numFmtId="0" fontId="2" fillId="0" borderId="0" xfId="2"/>
    <xf numFmtId="0" fontId="0" fillId="0" borderId="0" xfId="0" applyAlignment="1">
      <alignment vertical="center"/>
    </xf>
    <xf numFmtId="0" fontId="0" fillId="0" borderId="0" xfId="0" applyAlignment="1">
      <alignment horizontal="left" vertical="center" wrapText="1"/>
    </xf>
    <xf numFmtId="164" fontId="0" fillId="0" borderId="0" xfId="0" applyNumberFormat="1" applyAlignment="1">
      <alignment horizontal="right"/>
    </xf>
    <xf numFmtId="9" fontId="0" fillId="0" borderId="0" xfId="1" applyFont="1" applyAlignment="1">
      <alignment horizontal="right"/>
    </xf>
    <xf numFmtId="0" fontId="9" fillId="0" borderId="0" xfId="0" applyFont="1" applyAlignment="1">
      <alignment horizontal="center" vertical="center" wrapText="1"/>
    </xf>
    <xf numFmtId="0" fontId="13" fillId="0" borderId="0" xfId="0" applyFont="1"/>
    <xf numFmtId="0" fontId="0" fillId="0" borderId="0" xfId="0" applyAlignment="1">
      <alignment vertical="top" wrapText="1"/>
    </xf>
    <xf numFmtId="0" fontId="0" fillId="0" borderId="0" xfId="0" applyAlignment="1">
      <alignment vertical="top"/>
    </xf>
    <xf numFmtId="0" fontId="0" fillId="7" borderId="39" xfId="0" applyFill="1" applyBorder="1" applyAlignment="1">
      <alignment vertical="top" wrapText="1"/>
    </xf>
    <xf numFmtId="0" fontId="0" fillId="7" borderId="40" xfId="0" applyFill="1" applyBorder="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5" fillId="0" borderId="0" xfId="0" applyFont="1" applyAlignment="1">
      <alignment vertical="top" wrapText="1"/>
    </xf>
    <xf numFmtId="0" fontId="5" fillId="0" borderId="36" xfId="0" applyFont="1" applyBorder="1" applyAlignment="1">
      <alignment vertical="top" wrapText="1"/>
    </xf>
  </cellXfs>
  <cellStyles count="9">
    <cellStyle name="_à complèter" xfId="8" xr:uid="{FE876B85-8EF7-49AA-8A37-A2C0E1594687}"/>
    <cellStyle name="_aCompléter" xfId="5" xr:uid="{3888707E-B689-46BD-B523-52B022982B6B}"/>
    <cellStyle name="_peutEtreCompleter" xfId="6" xr:uid="{D6804764-162B-4E41-B4B8-7EF14F0539C5}"/>
    <cellStyle name="Erreur" xfId="7" xr:uid="{2A784C62-850E-4C9F-9492-B2D3BFD9C549}"/>
    <cellStyle name="Normal" xfId="0" builtinId="0"/>
    <cellStyle name="Pourcentage" xfId="1" builtinId="5"/>
    <cellStyle name="Titre" xfId="2" builtinId="15"/>
    <cellStyle name="Titre 1" xfId="3" builtinId="16"/>
    <cellStyle name="Titre 2" xfId="4" builtinId="17"/>
  </cellStyles>
  <dxfs count="25">
    <dxf>
      <fill>
        <patternFill>
          <bgColor rgb="FFFFD74C"/>
        </patternFill>
      </fill>
    </dxf>
    <dxf>
      <fill>
        <patternFill>
          <bgColor rgb="FFE9B913"/>
        </patternFill>
      </fill>
    </dxf>
    <dxf>
      <fill>
        <patternFill>
          <bgColor rgb="FFF2CBF8"/>
        </patternFill>
      </fill>
    </dxf>
    <dxf>
      <fill>
        <patternFill>
          <bgColor rgb="FFFFD74C"/>
        </patternFill>
      </fill>
    </dxf>
    <dxf>
      <fill>
        <patternFill>
          <bgColor rgb="FFE9B913"/>
        </patternFill>
      </fill>
    </dxf>
    <dxf>
      <fill>
        <patternFill>
          <bgColor rgb="FFF2CBF8"/>
        </patternFill>
      </fill>
    </dxf>
    <dxf>
      <fill>
        <patternFill>
          <bgColor rgb="FFFFD74C"/>
        </patternFill>
      </fill>
    </dxf>
    <dxf>
      <fill>
        <patternFill>
          <bgColor rgb="FFE9B913"/>
        </patternFill>
      </fill>
    </dxf>
    <dxf>
      <fill>
        <patternFill>
          <bgColor rgb="FFF2CBF8"/>
        </patternFill>
      </fill>
    </dxf>
    <dxf>
      <fill>
        <patternFill>
          <bgColor rgb="FFFFD74C"/>
        </patternFill>
      </fill>
    </dxf>
    <dxf>
      <fill>
        <patternFill>
          <bgColor rgb="FFE9B913"/>
        </patternFill>
      </fill>
    </dxf>
    <dxf>
      <fill>
        <patternFill>
          <bgColor rgb="FFF2CBF8"/>
        </patternFill>
      </fill>
    </dxf>
    <dxf>
      <fill>
        <patternFill>
          <bgColor rgb="FFFFD74C"/>
        </patternFill>
      </fill>
    </dxf>
    <dxf>
      <fill>
        <patternFill>
          <bgColor rgb="FFE9B913"/>
        </patternFill>
      </fill>
    </dxf>
    <dxf>
      <fill>
        <patternFill>
          <bgColor rgb="FFF2CBF8"/>
        </patternFill>
      </fill>
    </dxf>
    <dxf>
      <font>
        <b/>
        <i val="0"/>
        <color rgb="FFC00000"/>
      </font>
    </dxf>
    <dxf>
      <font>
        <b/>
        <i val="0"/>
        <color theme="0"/>
      </font>
      <fill>
        <patternFill>
          <bgColor rgb="FFFF0000"/>
        </patternFill>
      </fill>
    </dxf>
    <dxf>
      <font>
        <b/>
        <i val="0"/>
        <color theme="0"/>
      </font>
      <fill>
        <patternFill>
          <bgColor rgb="FFFFC000"/>
        </patternFill>
      </fill>
    </dxf>
    <dxf>
      <fill>
        <patternFill>
          <bgColor rgb="FFC00000"/>
        </patternFill>
      </fill>
    </dxf>
    <dxf>
      <font>
        <color rgb="FF9C0006"/>
      </font>
      <fill>
        <patternFill>
          <bgColor rgb="FFFFC7CE"/>
        </patternFill>
      </fill>
    </dxf>
    <dxf>
      <fill>
        <patternFill>
          <bgColor rgb="FFC00000"/>
        </patternFill>
      </fill>
    </dxf>
    <dxf>
      <font>
        <color rgb="FF9C0006"/>
      </font>
      <fill>
        <patternFill>
          <bgColor rgb="FFFFC7CE"/>
        </patternFill>
      </fill>
    </dxf>
    <dxf>
      <fill>
        <patternFill>
          <bgColor rgb="FFC00000"/>
        </patternFill>
      </fill>
    </dxf>
    <dxf>
      <font>
        <color rgb="FF9C0006"/>
      </font>
      <fill>
        <patternFill>
          <bgColor rgb="FFFFC7CE"/>
        </patternFill>
      </fill>
    </dxf>
    <dxf>
      <font>
        <b/>
        <i val="0"/>
        <color rgb="FF9C0006"/>
      </font>
      <fill>
        <patternFill>
          <bgColor rgb="FFFF0000"/>
        </patternFill>
      </fill>
    </dxf>
  </dxfs>
  <tableStyles count="0" defaultTableStyle="TableStyleMedium2" defaultPivotStyle="PivotStyleLight16"/>
  <colors>
    <mruColors>
      <color rgb="FFFF9981"/>
      <color rgb="FFF2CBF8"/>
      <color rgb="FFFFD74C"/>
      <color rgb="FFE9B91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22652</xdr:colOff>
      <xdr:row>11</xdr:row>
      <xdr:rowOff>0</xdr:rowOff>
    </xdr:from>
    <xdr:to>
      <xdr:col>5</xdr:col>
      <xdr:colOff>2943411</xdr:colOff>
      <xdr:row>13</xdr:row>
      <xdr:rowOff>14944</xdr:rowOff>
    </xdr:to>
    <xdr:pic>
      <xdr:nvPicPr>
        <xdr:cNvPr id="2" name="Image 1">
          <a:extLst>
            <a:ext uri="{FF2B5EF4-FFF2-40B4-BE49-F238E27FC236}">
              <a16:creationId xmlns:a16="http://schemas.microsoft.com/office/drawing/2014/main" id="{BE1F22F6-A4EF-8D55-6C68-940F23A53B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15534" y="7126941"/>
          <a:ext cx="2920759" cy="1792944"/>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98F4D-DB29-4CB0-8448-B9C437CB4550}">
  <dimension ref="A1:F19"/>
  <sheetViews>
    <sheetView zoomScale="85" zoomScaleNormal="85" workbookViewId="0">
      <selection activeCell="I10" sqref="I10"/>
    </sheetView>
  </sheetViews>
  <sheetFormatPr baseColWidth="10" defaultRowHeight="14.5" x14ac:dyDescent="0.35"/>
  <cols>
    <col min="2" max="2" width="20.453125" customWidth="1"/>
    <col min="3" max="3" width="66.453125" customWidth="1"/>
    <col min="5" max="5" width="17.1796875" customWidth="1"/>
    <col min="6" max="6" width="43.1796875" customWidth="1"/>
  </cols>
  <sheetData>
    <row r="1" spans="1:6" ht="50" customHeight="1" x14ac:dyDescent="0.55000000000000004">
      <c r="A1" s="35" t="e" vm="1">
        <v>#VALUE!</v>
      </c>
      <c r="B1" s="85" t="s">
        <v>113</v>
      </c>
    </row>
    <row r="2" spans="1:6" ht="135" customHeight="1" thickBot="1" x14ac:dyDescent="0.4">
      <c r="B2" s="92" t="s">
        <v>100</v>
      </c>
      <c r="C2" s="93"/>
    </row>
    <row r="3" spans="1:6" ht="48" customHeight="1" thickBot="1" x14ac:dyDescent="0.4">
      <c r="B3" s="92" t="s">
        <v>105</v>
      </c>
      <c r="C3" s="92"/>
      <c r="E3" s="94" t="s">
        <v>104</v>
      </c>
      <c r="F3" s="95"/>
    </row>
    <row r="4" spans="1:6" ht="48" customHeight="1" x14ac:dyDescent="0.35">
      <c r="B4" s="92" t="s">
        <v>102</v>
      </c>
      <c r="C4" s="92"/>
    </row>
    <row r="6" spans="1:6" ht="20" thickBot="1" x14ac:dyDescent="0.5">
      <c r="B6" s="78" t="s">
        <v>98</v>
      </c>
    </row>
    <row r="7" spans="1:6" ht="69" customHeight="1" thickTop="1" x14ac:dyDescent="0.35">
      <c r="B7" s="79" t="s">
        <v>91</v>
      </c>
      <c r="C7" s="80" t="s">
        <v>106</v>
      </c>
    </row>
    <row r="8" spans="1:6" x14ac:dyDescent="0.35">
      <c r="B8" s="81" t="s">
        <v>95</v>
      </c>
      <c r="C8" s="99" t="s">
        <v>86</v>
      </c>
      <c r="E8" s="5" t="s">
        <v>101</v>
      </c>
    </row>
    <row r="9" spans="1:6" ht="58" x14ac:dyDescent="0.35">
      <c r="B9" s="81" t="s">
        <v>92</v>
      </c>
      <c r="C9" s="82" t="s">
        <v>109</v>
      </c>
      <c r="E9" s="1"/>
      <c r="F9" s="86" t="s">
        <v>99</v>
      </c>
    </row>
    <row r="10" spans="1:6" ht="29" x14ac:dyDescent="0.35">
      <c r="B10" s="81" t="s">
        <v>94</v>
      </c>
      <c r="C10" s="82" t="s">
        <v>96</v>
      </c>
      <c r="E10" s="4"/>
      <c r="F10" s="87" t="s">
        <v>28</v>
      </c>
    </row>
    <row r="11" spans="1:6" ht="74.25" customHeight="1" x14ac:dyDescent="0.35">
      <c r="B11" s="81" t="s">
        <v>87</v>
      </c>
      <c r="C11" s="82" t="s">
        <v>107</v>
      </c>
    </row>
    <row r="12" spans="1:6" ht="98.25" customHeight="1" thickBot="1" x14ac:dyDescent="0.4">
      <c r="B12" s="83" t="s">
        <v>88</v>
      </c>
      <c r="C12" s="84" t="s">
        <v>89</v>
      </c>
    </row>
    <row r="13" spans="1:6" ht="42" customHeight="1" thickTop="1" x14ac:dyDescent="0.35">
      <c r="B13" s="75"/>
      <c r="C13" s="56"/>
    </row>
    <row r="14" spans="1:6" ht="87" x14ac:dyDescent="0.35">
      <c r="B14" s="75" t="s">
        <v>90</v>
      </c>
      <c r="C14" s="56" t="s">
        <v>108</v>
      </c>
    </row>
    <row r="18" ht="21.75" customHeight="1" x14ac:dyDescent="0.35"/>
    <row r="19" ht="28.5" customHeight="1" x14ac:dyDescent="0.35"/>
  </sheetData>
  <sheetProtection sheet="1" objects="1" scenarios="1"/>
  <mergeCells count="4">
    <mergeCell ref="B2:C2"/>
    <mergeCell ref="B3:C3"/>
    <mergeCell ref="B4:C4"/>
    <mergeCell ref="E3:F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4839D-0C71-4703-BEF9-B609DA7D5A70}">
  <dimension ref="A1:X122"/>
  <sheetViews>
    <sheetView topLeftCell="A5" zoomScale="85" zoomScaleNormal="85" workbookViewId="0">
      <selection activeCell="K8" sqref="K8"/>
    </sheetView>
  </sheetViews>
  <sheetFormatPr baseColWidth="10" defaultRowHeight="14.5" x14ac:dyDescent="0.35"/>
  <cols>
    <col min="1" max="1" width="25.26953125" bestFit="1" customWidth="1"/>
    <col min="5" max="5" width="19" customWidth="1"/>
    <col min="9" max="9" width="26.7265625" customWidth="1"/>
    <col min="13" max="13" width="12.26953125" customWidth="1"/>
    <col min="14" max="14" width="4.1796875" customWidth="1"/>
    <col min="15" max="18" width="12.26953125" style="35" customWidth="1"/>
    <col min="19" max="19" width="11.453125" style="35"/>
    <col min="20" max="20" width="16" style="35" customWidth="1"/>
    <col min="21" max="21" width="11.453125" style="35"/>
  </cols>
  <sheetData>
    <row r="1" spans="1:18" ht="20" thickBot="1" x14ac:dyDescent="0.5">
      <c r="A1" s="2" t="s">
        <v>0</v>
      </c>
      <c r="B1" s="1">
        <v>2026</v>
      </c>
      <c r="C1">
        <f>annee1+1</f>
        <v>2027</v>
      </c>
    </row>
    <row r="2" spans="1:18" ht="18" thickTop="1" thickBot="1" x14ac:dyDescent="0.45">
      <c r="A2" s="3" t="s">
        <v>1</v>
      </c>
      <c r="B2" s="1" t="s">
        <v>2</v>
      </c>
    </row>
    <row r="3" spans="1:18" ht="15" thickTop="1" x14ac:dyDescent="0.35"/>
    <row r="5" spans="1:18" ht="112.5" customHeight="1" x14ac:dyDescent="0.35">
      <c r="A5" s="92" t="s">
        <v>93</v>
      </c>
      <c r="B5" s="92"/>
      <c r="D5" s="96" t="s">
        <v>14</v>
      </c>
      <c r="E5" s="97"/>
      <c r="F5" s="97"/>
      <c r="G5" s="97"/>
      <c r="I5" s="96" t="s">
        <v>27</v>
      </c>
      <c r="J5" s="97"/>
      <c r="K5" s="97"/>
      <c r="L5" s="97"/>
      <c r="M5" s="97"/>
      <c r="N5" s="16"/>
    </row>
    <row r="7" spans="1:18" ht="15" thickBot="1" x14ac:dyDescent="0.4">
      <c r="D7" s="10" t="s">
        <v>3</v>
      </c>
      <c r="E7" s="11" t="s">
        <v>4</v>
      </c>
      <c r="F7" s="12" t="s">
        <v>5</v>
      </c>
      <c r="G7" s="13" t="s">
        <v>6</v>
      </c>
      <c r="I7" s="10" t="s">
        <v>15</v>
      </c>
      <c r="J7" s="10" t="s">
        <v>16</v>
      </c>
      <c r="K7" s="10" t="s">
        <v>5</v>
      </c>
      <c r="L7" s="10" t="s">
        <v>17</v>
      </c>
      <c r="M7" s="10" t="s">
        <v>18</v>
      </c>
      <c r="N7" s="17"/>
      <c r="O7" s="17"/>
      <c r="P7" s="17"/>
      <c r="Q7" s="17"/>
      <c r="R7" s="17"/>
    </row>
    <row r="8" spans="1:18" x14ac:dyDescent="0.35">
      <c r="A8" s="6" t="s">
        <v>48</v>
      </c>
      <c r="B8" s="38">
        <v>1607</v>
      </c>
      <c r="D8" s="7" t="s">
        <v>7</v>
      </c>
      <c r="E8" s="14"/>
      <c r="F8" s="21">
        <v>46312</v>
      </c>
      <c r="G8" s="22">
        <f>F8+16</f>
        <v>46328</v>
      </c>
      <c r="H8">
        <v>1</v>
      </c>
      <c r="I8" s="28" t="s">
        <v>19</v>
      </c>
      <c r="J8" s="20">
        <v>3.125E-2</v>
      </c>
      <c r="K8" s="20">
        <v>0.33333333333333331</v>
      </c>
      <c r="L8" s="20">
        <v>0.70833333333333337</v>
      </c>
      <c r="M8" s="29">
        <f>(L8-K8)-J8+IF((L8-K8)-J8&gt;=TIME(6,0,0),TIME(0,20,0),TIME(0,0,0))</f>
        <v>0.35763888888888895</v>
      </c>
      <c r="N8" s="19"/>
      <c r="O8" s="63"/>
      <c r="P8" s="63"/>
      <c r="Q8" s="63"/>
      <c r="R8" s="63"/>
    </row>
    <row r="9" spans="1:18" x14ac:dyDescent="0.35">
      <c r="A9" s="6" t="s">
        <v>51</v>
      </c>
      <c r="B9" s="57" t="s">
        <v>77</v>
      </c>
      <c r="D9" s="9" t="s">
        <v>8</v>
      </c>
      <c r="E9" s="15"/>
      <c r="F9" s="23">
        <v>46375</v>
      </c>
      <c r="G9" s="24">
        <f>F9+16</f>
        <v>46391</v>
      </c>
      <c r="H9">
        <v>2</v>
      </c>
      <c r="I9" s="25" t="s">
        <v>20</v>
      </c>
      <c r="J9" s="20">
        <v>3.125E-2</v>
      </c>
      <c r="K9" s="20">
        <v>0.33333333333333331</v>
      </c>
      <c r="L9" s="20">
        <v>0.75</v>
      </c>
      <c r="M9" s="27">
        <f t="shared" ref="M9:M14" si="0">(L9-K9)-J9+IF((L9-K9)-J9&gt;=TIME(6,0,0),TIME(0,20,0),TIME(0,0,0))</f>
        <v>0.39930555555555558</v>
      </c>
      <c r="N9" s="19"/>
      <c r="O9" s="63"/>
      <c r="P9" s="63"/>
      <c r="Q9" s="63"/>
      <c r="R9" s="63"/>
    </row>
    <row r="10" spans="1:18" x14ac:dyDescent="0.35">
      <c r="A10" s="6" t="s">
        <v>50</v>
      </c>
      <c r="B10" s="58">
        <v>1</v>
      </c>
      <c r="D10" s="5" t="s">
        <v>9</v>
      </c>
      <c r="E10" s="15" t="s">
        <v>2</v>
      </c>
      <c r="F10" s="23">
        <v>46431</v>
      </c>
      <c r="G10" s="24">
        <f t="shared" ref="G10:G15" si="1">F10+16</f>
        <v>46447</v>
      </c>
      <c r="H10">
        <v>3</v>
      </c>
      <c r="I10" s="25" t="s">
        <v>21</v>
      </c>
      <c r="J10" s="20">
        <v>0</v>
      </c>
      <c r="K10" s="20">
        <v>0.33333333333333331</v>
      </c>
      <c r="L10" s="20">
        <v>0.54166666666666663</v>
      </c>
      <c r="M10" s="27">
        <f t="shared" si="0"/>
        <v>0.20833333333333331</v>
      </c>
      <c r="N10" s="19"/>
      <c r="O10" s="63"/>
      <c r="P10" s="63"/>
      <c r="Q10" s="63"/>
      <c r="R10" s="63"/>
    </row>
    <row r="11" spans="1:18" x14ac:dyDescent="0.35">
      <c r="A11" s="6" t="s">
        <v>49</v>
      </c>
      <c r="B11" s="38">
        <f>(B8+IF(B9="Oui",-14))*B10</f>
        <v>1593</v>
      </c>
      <c r="D11" s="5"/>
      <c r="E11" s="15" t="s">
        <v>12</v>
      </c>
      <c r="F11" s="23">
        <v>46438</v>
      </c>
      <c r="G11" s="24">
        <f t="shared" si="1"/>
        <v>46454</v>
      </c>
      <c r="H11">
        <v>4</v>
      </c>
      <c r="I11" s="25" t="s">
        <v>22</v>
      </c>
      <c r="J11" s="20">
        <v>3.125E-2</v>
      </c>
      <c r="K11" s="20">
        <v>0.33333333333333331</v>
      </c>
      <c r="L11" s="20">
        <v>0.70833333333333337</v>
      </c>
      <c r="M11" s="27">
        <f t="shared" si="0"/>
        <v>0.35763888888888895</v>
      </c>
      <c r="N11" s="19"/>
      <c r="O11" s="63"/>
      <c r="P11" s="63"/>
      <c r="Q11" s="63"/>
      <c r="R11" s="63"/>
    </row>
    <row r="12" spans="1:18" x14ac:dyDescent="0.35">
      <c r="D12" s="5"/>
      <c r="E12" s="15" t="s">
        <v>13</v>
      </c>
      <c r="F12" s="23">
        <v>46424</v>
      </c>
      <c r="G12" s="24">
        <f t="shared" si="1"/>
        <v>46440</v>
      </c>
      <c r="H12">
        <v>5</v>
      </c>
      <c r="I12" s="25" t="s">
        <v>23</v>
      </c>
      <c r="J12" s="20">
        <v>0</v>
      </c>
      <c r="K12" s="20">
        <v>0.33333333333333331</v>
      </c>
      <c r="L12" s="20">
        <v>0.70833333333333337</v>
      </c>
      <c r="M12" s="27">
        <f t="shared" si="0"/>
        <v>0.38888888888888895</v>
      </c>
      <c r="N12" s="19"/>
      <c r="O12" s="63"/>
      <c r="P12" s="63"/>
      <c r="Q12" s="63"/>
      <c r="R12" s="63"/>
    </row>
    <row r="13" spans="1:18" x14ac:dyDescent="0.35">
      <c r="D13" s="8" t="s">
        <v>10</v>
      </c>
      <c r="E13" s="15" t="s">
        <v>2</v>
      </c>
      <c r="F13" s="23">
        <v>46487</v>
      </c>
      <c r="G13" s="24">
        <f t="shared" si="1"/>
        <v>46503</v>
      </c>
      <c r="H13">
        <v>6</v>
      </c>
      <c r="I13" s="25" t="s">
        <v>24</v>
      </c>
      <c r="J13" s="20"/>
      <c r="K13" s="20"/>
      <c r="L13" s="20"/>
      <c r="M13" s="27">
        <f t="shared" si="0"/>
        <v>0</v>
      </c>
      <c r="N13" s="19"/>
      <c r="O13" s="63"/>
      <c r="P13" s="63"/>
      <c r="Q13" s="63"/>
      <c r="R13" s="63"/>
    </row>
    <row r="14" spans="1:18" ht="15" thickBot="1" x14ac:dyDescent="0.4">
      <c r="D14" s="5"/>
      <c r="E14" s="15" t="s">
        <v>12</v>
      </c>
      <c r="F14" s="23">
        <v>46494</v>
      </c>
      <c r="G14" s="24">
        <f t="shared" si="1"/>
        <v>46510</v>
      </c>
      <c r="H14">
        <v>7</v>
      </c>
      <c r="I14" s="30" t="s">
        <v>25</v>
      </c>
      <c r="J14" s="20"/>
      <c r="K14" s="20"/>
      <c r="L14" s="20"/>
      <c r="M14" s="31">
        <f t="shared" si="0"/>
        <v>0</v>
      </c>
      <c r="N14" s="19"/>
      <c r="O14" s="63"/>
      <c r="P14" s="63"/>
      <c r="Q14" s="63"/>
      <c r="R14" s="63"/>
    </row>
    <row r="15" spans="1:18" x14ac:dyDescent="0.35">
      <c r="D15" s="5"/>
      <c r="E15" s="15" t="s">
        <v>13</v>
      </c>
      <c r="F15" s="23">
        <v>46480</v>
      </c>
      <c r="G15" s="24">
        <f t="shared" si="1"/>
        <v>46496</v>
      </c>
      <c r="I15" s="32"/>
      <c r="J15" s="33"/>
      <c r="K15" s="33"/>
      <c r="L15" s="34" t="s">
        <v>26</v>
      </c>
      <c r="M15" s="33">
        <f>SUM(M8:M14)</f>
        <v>1.7118055555555558</v>
      </c>
      <c r="N15" s="19"/>
      <c r="O15" s="63"/>
      <c r="P15" s="63"/>
      <c r="Q15" s="63"/>
      <c r="R15" s="63"/>
    </row>
    <row r="16" spans="1:18" x14ac:dyDescent="0.35">
      <c r="D16" s="9" t="s">
        <v>11</v>
      </c>
      <c r="E16" s="15"/>
      <c r="F16" s="23">
        <v>46570</v>
      </c>
      <c r="G16" s="24">
        <f>DATE(annee2,9,1)</f>
        <v>46631</v>
      </c>
    </row>
    <row r="19" spans="4:24" ht="130.5" customHeight="1" x14ac:dyDescent="0.35">
      <c r="E19" s="98" t="s">
        <v>97</v>
      </c>
      <c r="F19" s="92"/>
      <c r="I19" s="92" t="s">
        <v>110</v>
      </c>
      <c r="J19" s="93"/>
      <c r="K19" s="93"/>
      <c r="L19" s="93"/>
      <c r="M19" s="93"/>
    </row>
    <row r="21" spans="4:24" ht="58.5" thickBot="1" x14ac:dyDescent="0.4">
      <c r="D21" s="36"/>
      <c r="E21" s="37" t="s">
        <v>15</v>
      </c>
      <c r="F21" s="76" t="s">
        <v>29</v>
      </c>
      <c r="G21" s="90" t="s">
        <v>103</v>
      </c>
      <c r="I21" s="67" t="s">
        <v>15</v>
      </c>
      <c r="J21" s="68" t="s">
        <v>16</v>
      </c>
      <c r="K21" s="69" t="s">
        <v>5</v>
      </c>
      <c r="L21" s="69" t="s">
        <v>6</v>
      </c>
      <c r="M21" s="68" t="s">
        <v>37</v>
      </c>
      <c r="N21" s="42"/>
      <c r="O21" s="42" t="s">
        <v>71</v>
      </c>
      <c r="P21" s="42" t="s">
        <v>63</v>
      </c>
      <c r="Q21" s="42" t="s">
        <v>66</v>
      </c>
      <c r="R21" s="42" t="s">
        <v>62</v>
      </c>
      <c r="S21" s="42" t="s">
        <v>61</v>
      </c>
      <c r="T21" s="42" t="s">
        <v>64</v>
      </c>
      <c r="U21" s="42" t="s">
        <v>67</v>
      </c>
      <c r="V21" s="42" t="s">
        <v>72</v>
      </c>
      <c r="W21" s="42"/>
      <c r="X21" s="42"/>
    </row>
    <row r="22" spans="4:24" x14ac:dyDescent="0.35">
      <c r="E22" s="39" t="s">
        <v>7</v>
      </c>
      <c r="F22" s="77">
        <f>DATE(annee1,11,1)</f>
        <v>46327</v>
      </c>
      <c r="G22" s="91" t="b">
        <f t="shared" ref="G22:G29" ca="1" si="2">AND(_xlfn.XLOOKUP(F22-1,listeJours,listeDuree)=0,_xlfn.XLOOKUP(F22+1,listeJours,listeDuree)=0)</f>
        <v>0</v>
      </c>
      <c r="I22" s="64"/>
      <c r="J22" s="65"/>
      <c r="K22" s="26"/>
      <c r="L22" s="66"/>
      <c r="M22" s="62"/>
      <c r="N22" s="19"/>
      <c r="O22" s="35" t="str">
        <f>IF(I22="","",IF(M22&lt;0,1,0))</f>
        <v/>
      </c>
      <c r="P22" s="35" t="str">
        <f t="shared" ref="P22:P53" si="3">IF(I22="","",IF(OR(I22&lt;DATE(annee1,9,1),I22&gt;DATE(annee2,8,31)),1,0))</f>
        <v/>
      </c>
      <c r="Q22" s="35" t="str">
        <f>IF(I22="","",IF(WEEKDAY(I22,2)=7,1,0))</f>
        <v/>
      </c>
      <c r="R22" s="35" t="str">
        <f t="shared" ref="R22:R53" si="4">IFERROR(IF(AND(I22,_xlfn.XLOOKUP(I22,listeJours,listeJoursFeries)),1,0),"")</f>
        <v/>
      </c>
      <c r="S22" s="35" t="str">
        <f t="shared" ref="S22:S53" si="5">IFERROR(IF(AND(I22,_xlfn.XLOOKUP(I22,listeJours,listeJoursVacancesZone)),1,0),"")</f>
        <v/>
      </c>
      <c r="T22" s="35" t="str">
        <f t="shared" ref="T22:T53" si="6">IF(I22="","",IF(NOT(_xlfn.XLOOKUP(WEEKDAY(I22,2),listeHebdoJours,listeHebdoDurees)),1,0))</f>
        <v/>
      </c>
      <c r="U22" s="35" t="str">
        <f>IF(I22="","",IF(WEEKDAY(I22,2)=6,1,0))</f>
        <v/>
      </c>
      <c r="V22" t="str">
        <f>IF(I22="","",IF(M22=0,1,0))</f>
        <v/>
      </c>
    </row>
    <row r="23" spans="4:24" x14ac:dyDescent="0.35">
      <c r="E23" s="39" t="s">
        <v>30</v>
      </c>
      <c r="F23" s="77">
        <f>DATE(annee1,11,11)</f>
        <v>46337</v>
      </c>
      <c r="G23" s="91" t="b">
        <f t="shared" ca="1" si="2"/>
        <v>0</v>
      </c>
      <c r="I23" s="64"/>
      <c r="J23" s="65"/>
      <c r="K23" s="26"/>
      <c r="L23" s="66"/>
      <c r="M23" s="62"/>
      <c r="N23" s="19"/>
      <c r="O23" s="35" t="str">
        <f t="shared" ref="O23:O86" si="7">IF(I23="","",IF(M23&lt;0,1,0))</f>
        <v/>
      </c>
      <c r="P23" s="35" t="str">
        <f t="shared" si="3"/>
        <v/>
      </c>
      <c r="Q23" s="35" t="str">
        <f t="shared" ref="Q23:Q60" si="8">IF(I23="","",IF(WEEKDAY(I23,2)=7,1,0))</f>
        <v/>
      </c>
      <c r="R23" s="35" t="str">
        <f t="shared" si="4"/>
        <v/>
      </c>
      <c r="S23" s="35" t="str">
        <f t="shared" si="5"/>
        <v/>
      </c>
      <c r="T23" s="35" t="str">
        <f t="shared" si="6"/>
        <v/>
      </c>
      <c r="U23" s="35" t="str">
        <f t="shared" ref="U23:U60" si="9">IF(I23="","",IF(WEEKDAY(I23,2)=6,1,0))</f>
        <v/>
      </c>
      <c r="V23" t="str">
        <f t="shared" ref="V23:V86" si="10">IF(I23="","",IF(M23=0,1,0))</f>
        <v/>
      </c>
    </row>
    <row r="24" spans="4:24" x14ac:dyDescent="0.35">
      <c r="E24" s="39" t="s">
        <v>8</v>
      </c>
      <c r="F24" s="77">
        <f>DATE(annee1,12,25)</f>
        <v>46381</v>
      </c>
      <c r="G24" s="91" t="b">
        <f t="shared" ca="1" si="2"/>
        <v>1</v>
      </c>
      <c r="I24" s="64"/>
      <c r="J24" s="65"/>
      <c r="K24" s="26"/>
      <c r="L24" s="66"/>
      <c r="M24" s="62"/>
      <c r="N24" s="19"/>
      <c r="O24" s="35" t="str">
        <f t="shared" si="7"/>
        <v/>
      </c>
      <c r="P24" s="35" t="str">
        <f t="shared" si="3"/>
        <v/>
      </c>
      <c r="Q24" s="35" t="str">
        <f t="shared" si="8"/>
        <v/>
      </c>
      <c r="R24" s="35" t="str">
        <f t="shared" si="4"/>
        <v/>
      </c>
      <c r="S24" s="35" t="str">
        <f t="shared" si="5"/>
        <v/>
      </c>
      <c r="T24" s="35" t="str">
        <f t="shared" si="6"/>
        <v/>
      </c>
      <c r="U24" s="35" t="str">
        <f t="shared" si="9"/>
        <v/>
      </c>
      <c r="V24" t="str">
        <f t="shared" si="10"/>
        <v/>
      </c>
    </row>
    <row r="25" spans="4:24" x14ac:dyDescent="0.35">
      <c r="E25" s="39" t="s">
        <v>65</v>
      </c>
      <c r="F25" s="77">
        <f>DATE(annee2,1,1)</f>
        <v>46388</v>
      </c>
      <c r="G25" s="91" t="b">
        <f t="shared" ca="1" si="2"/>
        <v>1</v>
      </c>
      <c r="I25" s="64"/>
      <c r="J25" s="65"/>
      <c r="K25" s="26"/>
      <c r="L25" s="66"/>
      <c r="M25" s="62"/>
      <c r="N25" s="19"/>
      <c r="O25" s="35" t="str">
        <f t="shared" si="7"/>
        <v/>
      </c>
      <c r="P25" s="35" t="str">
        <f t="shared" si="3"/>
        <v/>
      </c>
      <c r="Q25" s="35" t="str">
        <f t="shared" si="8"/>
        <v/>
      </c>
      <c r="R25" s="35" t="str">
        <f t="shared" si="4"/>
        <v/>
      </c>
      <c r="S25" s="35" t="str">
        <f t="shared" si="5"/>
        <v/>
      </c>
      <c r="T25" s="35" t="str">
        <f t="shared" si="6"/>
        <v/>
      </c>
      <c r="U25" s="35" t="str">
        <f t="shared" si="9"/>
        <v/>
      </c>
      <c r="V25" t="str">
        <f t="shared" si="10"/>
        <v/>
      </c>
    </row>
    <row r="26" spans="4:24" x14ac:dyDescent="0.35">
      <c r="E26" s="39" t="s">
        <v>31</v>
      </c>
      <c r="F26" s="77">
        <f>ROUND(DATE(annee2,4,MOD(234-11*MOD(annee2,19),30))/7,0)*7-6</f>
        <v>46474</v>
      </c>
      <c r="G26" s="91" t="b">
        <f t="shared" ca="1" si="2"/>
        <v>0</v>
      </c>
      <c r="I26" s="64"/>
      <c r="J26" s="65"/>
      <c r="K26" s="26"/>
      <c r="L26" s="66"/>
      <c r="M26" s="62"/>
      <c r="N26" s="19"/>
      <c r="O26" s="35" t="str">
        <f t="shared" si="7"/>
        <v/>
      </c>
      <c r="P26" s="35" t="str">
        <f t="shared" si="3"/>
        <v/>
      </c>
      <c r="Q26" s="35" t="str">
        <f t="shared" si="8"/>
        <v/>
      </c>
      <c r="R26" s="35" t="str">
        <f t="shared" si="4"/>
        <v/>
      </c>
      <c r="S26" s="35" t="str">
        <f t="shared" si="5"/>
        <v/>
      </c>
      <c r="T26" s="35" t="str">
        <f t="shared" si="6"/>
        <v/>
      </c>
      <c r="U26" s="35" t="str">
        <f t="shared" si="9"/>
        <v/>
      </c>
      <c r="V26" t="str">
        <f t="shared" si="10"/>
        <v/>
      </c>
    </row>
    <row r="27" spans="4:24" x14ac:dyDescent="0.35">
      <c r="E27" s="39" t="s">
        <v>32</v>
      </c>
      <c r="F27" s="77">
        <f>paques+1</f>
        <v>46475</v>
      </c>
      <c r="G27" s="91" t="b">
        <f t="shared" ca="1" si="2"/>
        <v>0</v>
      </c>
      <c r="I27" s="64"/>
      <c r="J27" s="65"/>
      <c r="K27" s="26"/>
      <c r="L27" s="66"/>
      <c r="M27" s="62"/>
      <c r="N27" s="19"/>
      <c r="O27" s="35" t="str">
        <f t="shared" si="7"/>
        <v/>
      </c>
      <c r="P27" s="35" t="str">
        <f t="shared" si="3"/>
        <v/>
      </c>
      <c r="Q27" s="35" t="str">
        <f t="shared" si="8"/>
        <v/>
      </c>
      <c r="R27" s="35" t="str">
        <f t="shared" si="4"/>
        <v/>
      </c>
      <c r="S27" s="35" t="str">
        <f t="shared" si="5"/>
        <v/>
      </c>
      <c r="T27" s="35" t="str">
        <f t="shared" si="6"/>
        <v/>
      </c>
      <c r="U27" s="35" t="str">
        <f t="shared" si="9"/>
        <v/>
      </c>
      <c r="V27" t="str">
        <f t="shared" si="10"/>
        <v/>
      </c>
    </row>
    <row r="28" spans="4:24" x14ac:dyDescent="0.35">
      <c r="E28" s="39" t="s">
        <v>33</v>
      </c>
      <c r="F28" s="77">
        <f>DATE(annee2,5,1)</f>
        <v>46508</v>
      </c>
      <c r="G28" s="91" t="b">
        <f t="shared" ca="1" si="2"/>
        <v>0</v>
      </c>
      <c r="I28" s="64"/>
      <c r="J28" s="65"/>
      <c r="K28" s="26"/>
      <c r="L28" s="66"/>
      <c r="M28" s="62"/>
      <c r="N28" s="19"/>
      <c r="O28" s="35" t="str">
        <f t="shared" si="7"/>
        <v/>
      </c>
      <c r="P28" s="35" t="str">
        <f t="shared" si="3"/>
        <v/>
      </c>
      <c r="Q28" s="35" t="str">
        <f t="shared" si="8"/>
        <v/>
      </c>
      <c r="R28" s="35" t="str">
        <f t="shared" si="4"/>
        <v/>
      </c>
      <c r="S28" s="35" t="str">
        <f t="shared" si="5"/>
        <v/>
      </c>
      <c r="T28" s="35" t="str">
        <f t="shared" si="6"/>
        <v/>
      </c>
      <c r="U28" s="35" t="str">
        <f t="shared" si="9"/>
        <v/>
      </c>
      <c r="V28" t="str">
        <f t="shared" si="10"/>
        <v/>
      </c>
    </row>
    <row r="29" spans="4:24" x14ac:dyDescent="0.35">
      <c r="E29" s="39" t="s">
        <v>35</v>
      </c>
      <c r="F29" s="77">
        <f>paques+39</f>
        <v>46513</v>
      </c>
      <c r="G29" s="91" t="b">
        <f t="shared" ca="1" si="2"/>
        <v>0</v>
      </c>
      <c r="I29" s="64"/>
      <c r="J29" s="65"/>
      <c r="K29" s="26"/>
      <c r="L29" s="66"/>
      <c r="M29" s="62"/>
      <c r="N29" s="19"/>
      <c r="O29" s="35" t="str">
        <f t="shared" si="7"/>
        <v/>
      </c>
      <c r="P29" s="35" t="str">
        <f t="shared" si="3"/>
        <v/>
      </c>
      <c r="Q29" s="35" t="str">
        <f t="shared" si="8"/>
        <v/>
      </c>
      <c r="R29" s="35" t="str">
        <f t="shared" si="4"/>
        <v/>
      </c>
      <c r="S29" s="35" t="str">
        <f t="shared" si="5"/>
        <v/>
      </c>
      <c r="T29" s="35" t="str">
        <f t="shared" si="6"/>
        <v/>
      </c>
      <c r="U29" s="35" t="str">
        <f t="shared" si="9"/>
        <v/>
      </c>
      <c r="V29" t="str">
        <f t="shared" si="10"/>
        <v/>
      </c>
    </row>
    <row r="30" spans="4:24" x14ac:dyDescent="0.35">
      <c r="E30" s="39" t="s">
        <v>34</v>
      </c>
      <c r="F30" s="77">
        <f>paques+40</f>
        <v>46514</v>
      </c>
      <c r="G30" s="91" t="b">
        <f>TRUE()</f>
        <v>1</v>
      </c>
      <c r="I30" s="64"/>
      <c r="J30" s="65"/>
      <c r="K30" s="26"/>
      <c r="L30" s="66"/>
      <c r="M30" s="62"/>
      <c r="N30" s="19"/>
      <c r="O30" s="35" t="str">
        <f t="shared" si="7"/>
        <v/>
      </c>
      <c r="P30" s="35" t="str">
        <f t="shared" si="3"/>
        <v/>
      </c>
      <c r="Q30" s="35" t="str">
        <f t="shared" si="8"/>
        <v/>
      </c>
      <c r="R30" s="35" t="str">
        <f t="shared" si="4"/>
        <v/>
      </c>
      <c r="S30" s="35" t="str">
        <f t="shared" si="5"/>
        <v/>
      </c>
      <c r="T30" s="35" t="str">
        <f t="shared" si="6"/>
        <v/>
      </c>
      <c r="U30" s="35" t="str">
        <f t="shared" si="9"/>
        <v/>
      </c>
      <c r="V30" t="str">
        <f t="shared" si="10"/>
        <v/>
      </c>
    </row>
    <row r="31" spans="4:24" x14ac:dyDescent="0.35">
      <c r="E31" s="40">
        <v>53090</v>
      </c>
      <c r="F31" s="77">
        <f>DATE(annee2,5,8)</f>
        <v>46515</v>
      </c>
      <c r="G31" s="91" t="b">
        <f ca="1">AND(_xlfn.XLOOKUP(F31-1,listeJours,listeDuree)=0,_xlfn.XLOOKUP(F31+1,listeJours,listeDuree)=0)</f>
        <v>1</v>
      </c>
      <c r="I31" s="64"/>
      <c r="J31" s="65"/>
      <c r="K31" s="26"/>
      <c r="L31" s="66"/>
      <c r="M31" s="62"/>
      <c r="N31" s="19"/>
      <c r="O31" s="35" t="str">
        <f t="shared" si="7"/>
        <v/>
      </c>
      <c r="P31" s="35" t="str">
        <f t="shared" si="3"/>
        <v/>
      </c>
      <c r="Q31" s="35" t="str">
        <f t="shared" si="8"/>
        <v/>
      </c>
      <c r="R31" s="35" t="str">
        <f t="shared" si="4"/>
        <v/>
      </c>
      <c r="S31" s="35" t="str">
        <f t="shared" si="5"/>
        <v/>
      </c>
      <c r="T31" s="35" t="str">
        <f t="shared" si="6"/>
        <v/>
      </c>
      <c r="U31" s="35" t="str">
        <f t="shared" si="9"/>
        <v/>
      </c>
      <c r="V31" t="str">
        <f t="shared" si="10"/>
        <v/>
      </c>
    </row>
    <row r="32" spans="4:24" x14ac:dyDescent="0.35">
      <c r="E32" s="39" t="s">
        <v>36</v>
      </c>
      <c r="F32" s="77">
        <f>paques+50</f>
        <v>46524</v>
      </c>
      <c r="G32" s="91" t="b">
        <f ca="1">AND(_xlfn.XLOOKUP(F32-1,listeJours,listeDuree)=0,_xlfn.XLOOKUP(F32+1,listeJours,listeDuree)=0)</f>
        <v>0</v>
      </c>
      <c r="I32" s="64"/>
      <c r="J32" s="65"/>
      <c r="K32" s="26"/>
      <c r="L32" s="66"/>
      <c r="M32" s="62"/>
      <c r="N32" s="19"/>
      <c r="O32" s="35" t="str">
        <f t="shared" si="7"/>
        <v/>
      </c>
      <c r="P32" s="35" t="str">
        <f t="shared" si="3"/>
        <v/>
      </c>
      <c r="Q32" s="35" t="str">
        <f t="shared" si="8"/>
        <v/>
      </c>
      <c r="R32" s="35" t="str">
        <f t="shared" si="4"/>
        <v/>
      </c>
      <c r="S32" s="35" t="str">
        <f t="shared" si="5"/>
        <v/>
      </c>
      <c r="T32" s="35" t="str">
        <f t="shared" si="6"/>
        <v/>
      </c>
      <c r="U32" s="35" t="str">
        <f t="shared" si="9"/>
        <v/>
      </c>
      <c r="V32" t="str">
        <f t="shared" si="10"/>
        <v/>
      </c>
    </row>
    <row r="33" spans="5:22" x14ac:dyDescent="0.35">
      <c r="E33" s="41">
        <v>46217</v>
      </c>
      <c r="F33" s="77">
        <f>DATE(annee2,7,14)</f>
        <v>46582</v>
      </c>
      <c r="G33" s="91" t="b">
        <f ca="1">AND(_xlfn.XLOOKUP(F33-1,listeJours,listeDuree)=0,_xlfn.XLOOKUP(F33+1,listeJours,listeDuree)=0)</f>
        <v>1</v>
      </c>
      <c r="I33" s="64"/>
      <c r="J33" s="65"/>
      <c r="K33" s="26"/>
      <c r="L33" s="66"/>
      <c r="M33" s="62"/>
      <c r="N33" s="19"/>
      <c r="O33" s="35" t="str">
        <f t="shared" si="7"/>
        <v/>
      </c>
      <c r="P33" s="35" t="str">
        <f t="shared" si="3"/>
        <v/>
      </c>
      <c r="Q33" s="35" t="str">
        <f t="shared" si="8"/>
        <v/>
      </c>
      <c r="R33" s="35" t="str">
        <f t="shared" si="4"/>
        <v/>
      </c>
      <c r="S33" s="35" t="str">
        <f t="shared" si="5"/>
        <v/>
      </c>
      <c r="T33" s="35" t="str">
        <f t="shared" si="6"/>
        <v/>
      </c>
      <c r="U33" s="35" t="str">
        <f t="shared" si="9"/>
        <v/>
      </c>
      <c r="V33" t="str">
        <f t="shared" si="10"/>
        <v/>
      </c>
    </row>
    <row r="34" spans="5:22" x14ac:dyDescent="0.35">
      <c r="E34" s="41">
        <v>46249</v>
      </c>
      <c r="F34" s="77">
        <f>DATE(annee2,8,15)</f>
        <v>46614</v>
      </c>
      <c r="G34" s="91" t="b">
        <f ca="1">AND(_xlfn.XLOOKUP(F34-1,listeJours,listeDuree)=0,_xlfn.XLOOKUP(F34+1,listeJours,listeDuree)=0)</f>
        <v>1</v>
      </c>
      <c r="I34" s="64"/>
      <c r="J34" s="65"/>
      <c r="K34" s="26"/>
      <c r="L34" s="66"/>
      <c r="M34" s="62"/>
      <c r="N34" s="19"/>
      <c r="O34" s="35" t="str">
        <f t="shared" si="7"/>
        <v/>
      </c>
      <c r="P34" s="35" t="str">
        <f t="shared" si="3"/>
        <v/>
      </c>
      <c r="Q34" s="35" t="str">
        <f t="shared" si="8"/>
        <v/>
      </c>
      <c r="R34" s="35" t="str">
        <f t="shared" si="4"/>
        <v/>
      </c>
      <c r="S34" s="35" t="str">
        <f t="shared" si="5"/>
        <v/>
      </c>
      <c r="T34" s="35" t="str">
        <f t="shared" si="6"/>
        <v/>
      </c>
      <c r="U34" s="35" t="str">
        <f t="shared" si="9"/>
        <v/>
      </c>
      <c r="V34" t="str">
        <f t="shared" si="10"/>
        <v/>
      </c>
    </row>
    <row r="35" spans="5:22" x14ac:dyDescent="0.35">
      <c r="I35" s="64"/>
      <c r="J35" s="65"/>
      <c r="K35" s="26"/>
      <c r="L35" s="66"/>
      <c r="M35" s="62"/>
      <c r="N35" s="19"/>
      <c r="O35" s="35" t="str">
        <f t="shared" si="7"/>
        <v/>
      </c>
      <c r="P35" s="35" t="str">
        <f t="shared" si="3"/>
        <v/>
      </c>
      <c r="Q35" s="35" t="str">
        <f t="shared" si="8"/>
        <v/>
      </c>
      <c r="R35" s="35" t="str">
        <f t="shared" si="4"/>
        <v/>
      </c>
      <c r="S35" s="35" t="str">
        <f t="shared" si="5"/>
        <v/>
      </c>
      <c r="T35" s="35" t="str">
        <f t="shared" si="6"/>
        <v/>
      </c>
      <c r="U35" s="35" t="str">
        <f t="shared" si="9"/>
        <v/>
      </c>
      <c r="V35" t="str">
        <f t="shared" si="10"/>
        <v/>
      </c>
    </row>
    <row r="36" spans="5:22" x14ac:dyDescent="0.35">
      <c r="I36" s="64"/>
      <c r="J36" s="65"/>
      <c r="K36" s="26"/>
      <c r="L36" s="66"/>
      <c r="M36" s="62"/>
      <c r="N36" s="19"/>
      <c r="O36" s="35" t="str">
        <f t="shared" si="7"/>
        <v/>
      </c>
      <c r="P36" s="35" t="str">
        <f t="shared" si="3"/>
        <v/>
      </c>
      <c r="Q36" s="35" t="str">
        <f t="shared" si="8"/>
        <v/>
      </c>
      <c r="R36" s="35" t="str">
        <f t="shared" si="4"/>
        <v/>
      </c>
      <c r="S36" s="35" t="str">
        <f t="shared" si="5"/>
        <v/>
      </c>
      <c r="T36" s="35" t="str">
        <f t="shared" si="6"/>
        <v/>
      </c>
      <c r="U36" s="35" t="str">
        <f t="shared" si="9"/>
        <v/>
      </c>
      <c r="V36" t="str">
        <f t="shared" si="10"/>
        <v/>
      </c>
    </row>
    <row r="37" spans="5:22" x14ac:dyDescent="0.35">
      <c r="I37" s="64"/>
      <c r="J37" s="65"/>
      <c r="K37" s="26"/>
      <c r="L37" s="66"/>
      <c r="M37" s="62"/>
      <c r="N37" s="19"/>
      <c r="O37" s="35" t="str">
        <f t="shared" si="7"/>
        <v/>
      </c>
      <c r="P37" s="35" t="str">
        <f t="shared" si="3"/>
        <v/>
      </c>
      <c r="Q37" s="35" t="str">
        <f t="shared" si="8"/>
        <v/>
      </c>
      <c r="R37" s="35" t="str">
        <f t="shared" si="4"/>
        <v/>
      </c>
      <c r="S37" s="35" t="str">
        <f t="shared" si="5"/>
        <v/>
      </c>
      <c r="T37" s="35" t="str">
        <f t="shared" si="6"/>
        <v/>
      </c>
      <c r="U37" s="35" t="str">
        <f t="shared" si="9"/>
        <v/>
      </c>
      <c r="V37" t="str">
        <f t="shared" si="10"/>
        <v/>
      </c>
    </row>
    <row r="38" spans="5:22" x14ac:dyDescent="0.35">
      <c r="I38" s="64"/>
      <c r="J38" s="65"/>
      <c r="K38" s="26"/>
      <c r="L38" s="66"/>
      <c r="M38" s="62"/>
      <c r="N38" s="19"/>
      <c r="O38" s="35" t="str">
        <f t="shared" si="7"/>
        <v/>
      </c>
      <c r="P38" s="35" t="str">
        <f t="shared" si="3"/>
        <v/>
      </c>
      <c r="Q38" s="35" t="str">
        <f t="shared" si="8"/>
        <v/>
      </c>
      <c r="R38" s="35" t="str">
        <f t="shared" si="4"/>
        <v/>
      </c>
      <c r="S38" s="35" t="str">
        <f t="shared" si="5"/>
        <v/>
      </c>
      <c r="T38" s="35" t="str">
        <f t="shared" si="6"/>
        <v/>
      </c>
      <c r="U38" s="35" t="str">
        <f t="shared" si="9"/>
        <v/>
      </c>
      <c r="V38" t="str">
        <f t="shared" si="10"/>
        <v/>
      </c>
    </row>
    <row r="39" spans="5:22" x14ac:dyDescent="0.35">
      <c r="I39" s="64"/>
      <c r="J39" s="65"/>
      <c r="K39" s="26"/>
      <c r="L39" s="66"/>
      <c r="M39" s="62"/>
      <c r="N39" s="19"/>
      <c r="O39" s="35" t="str">
        <f t="shared" si="7"/>
        <v/>
      </c>
      <c r="P39" s="35" t="str">
        <f t="shared" si="3"/>
        <v/>
      </c>
      <c r="Q39" s="35" t="str">
        <f t="shared" si="8"/>
        <v/>
      </c>
      <c r="R39" s="35" t="str">
        <f t="shared" si="4"/>
        <v/>
      </c>
      <c r="S39" s="35" t="str">
        <f t="shared" si="5"/>
        <v/>
      </c>
      <c r="T39" s="35" t="str">
        <f t="shared" si="6"/>
        <v/>
      </c>
      <c r="U39" s="35" t="str">
        <f t="shared" si="9"/>
        <v/>
      </c>
      <c r="V39" t="str">
        <f t="shared" si="10"/>
        <v/>
      </c>
    </row>
    <row r="40" spans="5:22" x14ac:dyDescent="0.35">
      <c r="I40" s="64"/>
      <c r="J40" s="65"/>
      <c r="K40" s="26"/>
      <c r="L40" s="66"/>
      <c r="M40" s="62"/>
      <c r="N40" s="19"/>
      <c r="O40" s="35" t="str">
        <f t="shared" si="7"/>
        <v/>
      </c>
      <c r="P40" s="35" t="str">
        <f t="shared" si="3"/>
        <v/>
      </c>
      <c r="Q40" s="35" t="str">
        <f t="shared" si="8"/>
        <v/>
      </c>
      <c r="R40" s="35" t="str">
        <f t="shared" si="4"/>
        <v/>
      </c>
      <c r="S40" s="35" t="str">
        <f t="shared" si="5"/>
        <v/>
      </c>
      <c r="T40" s="35" t="str">
        <f t="shared" si="6"/>
        <v/>
      </c>
      <c r="U40" s="35" t="str">
        <f t="shared" si="9"/>
        <v/>
      </c>
      <c r="V40" t="str">
        <f t="shared" si="10"/>
        <v/>
      </c>
    </row>
    <row r="41" spans="5:22" x14ac:dyDescent="0.35">
      <c r="I41" s="64"/>
      <c r="J41" s="65"/>
      <c r="K41" s="26"/>
      <c r="L41" s="66"/>
      <c r="M41" s="62"/>
      <c r="N41" s="19"/>
      <c r="O41" s="35" t="str">
        <f t="shared" si="7"/>
        <v/>
      </c>
      <c r="P41" s="35" t="str">
        <f t="shared" si="3"/>
        <v/>
      </c>
      <c r="Q41" s="35" t="str">
        <f t="shared" si="8"/>
        <v/>
      </c>
      <c r="R41" s="35" t="str">
        <f t="shared" si="4"/>
        <v/>
      </c>
      <c r="S41" s="35" t="str">
        <f t="shared" si="5"/>
        <v/>
      </c>
      <c r="T41" s="35" t="str">
        <f t="shared" si="6"/>
        <v/>
      </c>
      <c r="U41" s="35" t="str">
        <f t="shared" si="9"/>
        <v/>
      </c>
      <c r="V41" t="str">
        <f t="shared" si="10"/>
        <v/>
      </c>
    </row>
    <row r="42" spans="5:22" x14ac:dyDescent="0.35">
      <c r="I42" s="64"/>
      <c r="J42" s="65"/>
      <c r="K42" s="26"/>
      <c r="L42" s="66"/>
      <c r="M42" s="62"/>
      <c r="N42" s="19"/>
      <c r="O42" s="35" t="str">
        <f t="shared" si="7"/>
        <v/>
      </c>
      <c r="P42" s="35" t="str">
        <f t="shared" si="3"/>
        <v/>
      </c>
      <c r="Q42" s="35" t="str">
        <f t="shared" si="8"/>
        <v/>
      </c>
      <c r="R42" s="35" t="str">
        <f t="shared" si="4"/>
        <v/>
      </c>
      <c r="S42" s="35" t="str">
        <f t="shared" si="5"/>
        <v/>
      </c>
      <c r="T42" s="35" t="str">
        <f t="shared" si="6"/>
        <v/>
      </c>
      <c r="U42" s="35" t="str">
        <f t="shared" si="9"/>
        <v/>
      </c>
      <c r="V42" t="str">
        <f t="shared" si="10"/>
        <v/>
      </c>
    </row>
    <row r="43" spans="5:22" x14ac:dyDescent="0.35">
      <c r="I43" s="64"/>
      <c r="J43" s="65"/>
      <c r="K43" s="26"/>
      <c r="L43" s="66"/>
      <c r="M43" s="62"/>
      <c r="N43" s="19"/>
      <c r="O43" s="35" t="str">
        <f t="shared" si="7"/>
        <v/>
      </c>
      <c r="P43" s="35" t="str">
        <f t="shared" si="3"/>
        <v/>
      </c>
      <c r="Q43" s="35" t="str">
        <f t="shared" si="8"/>
        <v/>
      </c>
      <c r="R43" s="35" t="str">
        <f t="shared" si="4"/>
        <v/>
      </c>
      <c r="S43" s="35" t="str">
        <f t="shared" si="5"/>
        <v/>
      </c>
      <c r="T43" s="35" t="str">
        <f t="shared" si="6"/>
        <v/>
      </c>
      <c r="U43" s="35" t="str">
        <f t="shared" si="9"/>
        <v/>
      </c>
      <c r="V43" t="str">
        <f t="shared" si="10"/>
        <v/>
      </c>
    </row>
    <row r="44" spans="5:22" x14ac:dyDescent="0.35">
      <c r="I44" s="64"/>
      <c r="J44" s="65"/>
      <c r="K44" s="26"/>
      <c r="L44" s="66"/>
      <c r="M44" s="62" t="str">
        <f t="shared" ref="M44:M60" si="11">IF(I44="","",(L44-K44)-J44+IF((L44-K44)-J44&gt;=TIME(6,0,0),TIME(0,20,0),TIME(0,0,0)))</f>
        <v/>
      </c>
      <c r="N44" s="19"/>
      <c r="O44" s="35" t="str">
        <f t="shared" si="7"/>
        <v/>
      </c>
      <c r="P44" s="35" t="str">
        <f t="shared" si="3"/>
        <v/>
      </c>
      <c r="Q44" s="35" t="str">
        <f t="shared" si="8"/>
        <v/>
      </c>
      <c r="R44" s="35" t="str">
        <f t="shared" si="4"/>
        <v/>
      </c>
      <c r="S44" s="35" t="str">
        <f t="shared" si="5"/>
        <v/>
      </c>
      <c r="T44" s="35" t="str">
        <f t="shared" si="6"/>
        <v/>
      </c>
      <c r="U44" s="35" t="str">
        <f t="shared" si="9"/>
        <v/>
      </c>
      <c r="V44" t="str">
        <f t="shared" si="10"/>
        <v/>
      </c>
    </row>
    <row r="45" spans="5:22" x14ac:dyDescent="0.35">
      <c r="I45" s="64"/>
      <c r="J45" s="65"/>
      <c r="K45" s="26"/>
      <c r="L45" s="66"/>
      <c r="M45" s="62" t="str">
        <f t="shared" si="11"/>
        <v/>
      </c>
      <c r="N45" s="19"/>
      <c r="O45" s="35" t="str">
        <f t="shared" si="7"/>
        <v/>
      </c>
      <c r="P45" s="35" t="str">
        <f t="shared" si="3"/>
        <v/>
      </c>
      <c r="Q45" s="35" t="str">
        <f t="shared" si="8"/>
        <v/>
      </c>
      <c r="R45" s="35" t="str">
        <f t="shared" si="4"/>
        <v/>
      </c>
      <c r="S45" s="35" t="str">
        <f t="shared" si="5"/>
        <v/>
      </c>
      <c r="T45" s="35" t="str">
        <f t="shared" si="6"/>
        <v/>
      </c>
      <c r="U45" s="35" t="str">
        <f t="shared" si="9"/>
        <v/>
      </c>
      <c r="V45" t="str">
        <f t="shared" si="10"/>
        <v/>
      </c>
    </row>
    <row r="46" spans="5:22" x14ac:dyDescent="0.35">
      <c r="I46" s="64"/>
      <c r="J46" s="65"/>
      <c r="K46" s="26"/>
      <c r="L46" s="66"/>
      <c r="M46" s="62" t="str">
        <f t="shared" si="11"/>
        <v/>
      </c>
      <c r="N46" s="19"/>
      <c r="O46" s="35" t="str">
        <f t="shared" si="7"/>
        <v/>
      </c>
      <c r="P46" s="35" t="str">
        <f t="shared" si="3"/>
        <v/>
      </c>
      <c r="Q46" s="35" t="str">
        <f t="shared" si="8"/>
        <v/>
      </c>
      <c r="R46" s="35" t="str">
        <f t="shared" si="4"/>
        <v/>
      </c>
      <c r="S46" s="35" t="str">
        <f t="shared" si="5"/>
        <v/>
      </c>
      <c r="T46" s="35" t="str">
        <f t="shared" si="6"/>
        <v/>
      </c>
      <c r="U46" s="35" t="str">
        <f t="shared" si="9"/>
        <v/>
      </c>
      <c r="V46" t="str">
        <f t="shared" si="10"/>
        <v/>
      </c>
    </row>
    <row r="47" spans="5:22" x14ac:dyDescent="0.35">
      <c r="I47" s="64"/>
      <c r="J47" s="65"/>
      <c r="K47" s="26"/>
      <c r="L47" s="66"/>
      <c r="M47" s="62" t="str">
        <f t="shared" si="11"/>
        <v/>
      </c>
      <c r="N47" s="19"/>
      <c r="O47" s="35" t="str">
        <f t="shared" si="7"/>
        <v/>
      </c>
      <c r="P47" s="35" t="str">
        <f t="shared" si="3"/>
        <v/>
      </c>
      <c r="Q47" s="35" t="str">
        <f t="shared" si="8"/>
        <v/>
      </c>
      <c r="R47" s="35" t="str">
        <f t="shared" si="4"/>
        <v/>
      </c>
      <c r="S47" s="35" t="str">
        <f t="shared" si="5"/>
        <v/>
      </c>
      <c r="T47" s="35" t="str">
        <f t="shared" si="6"/>
        <v/>
      </c>
      <c r="U47" s="35" t="str">
        <f t="shared" si="9"/>
        <v/>
      </c>
      <c r="V47" t="str">
        <f t="shared" si="10"/>
        <v/>
      </c>
    </row>
    <row r="48" spans="5:22" x14ac:dyDescent="0.35">
      <c r="I48" s="64"/>
      <c r="J48" s="65"/>
      <c r="K48" s="26"/>
      <c r="L48" s="66"/>
      <c r="M48" s="62" t="str">
        <f t="shared" si="11"/>
        <v/>
      </c>
      <c r="N48" s="19"/>
      <c r="O48" s="35" t="str">
        <f t="shared" si="7"/>
        <v/>
      </c>
      <c r="P48" s="35" t="str">
        <f t="shared" si="3"/>
        <v/>
      </c>
      <c r="Q48" s="35" t="str">
        <f t="shared" si="8"/>
        <v/>
      </c>
      <c r="R48" s="35" t="str">
        <f t="shared" si="4"/>
        <v/>
      </c>
      <c r="S48" s="35" t="str">
        <f t="shared" si="5"/>
        <v/>
      </c>
      <c r="T48" s="35" t="str">
        <f t="shared" si="6"/>
        <v/>
      </c>
      <c r="U48" s="35" t="str">
        <f t="shared" si="9"/>
        <v/>
      </c>
      <c r="V48" t="str">
        <f t="shared" si="10"/>
        <v/>
      </c>
    </row>
    <row r="49" spans="9:22" x14ac:dyDescent="0.35">
      <c r="I49" s="64"/>
      <c r="J49" s="65"/>
      <c r="K49" s="26"/>
      <c r="L49" s="66"/>
      <c r="M49" s="62" t="str">
        <f t="shared" si="11"/>
        <v/>
      </c>
      <c r="N49" s="19"/>
      <c r="O49" s="35" t="str">
        <f t="shared" si="7"/>
        <v/>
      </c>
      <c r="P49" s="35" t="str">
        <f t="shared" si="3"/>
        <v/>
      </c>
      <c r="Q49" s="35" t="str">
        <f t="shared" si="8"/>
        <v/>
      </c>
      <c r="R49" s="35" t="str">
        <f t="shared" si="4"/>
        <v/>
      </c>
      <c r="S49" s="35" t="str">
        <f t="shared" si="5"/>
        <v/>
      </c>
      <c r="T49" s="35" t="str">
        <f t="shared" si="6"/>
        <v/>
      </c>
      <c r="U49" s="35" t="str">
        <f t="shared" si="9"/>
        <v/>
      </c>
      <c r="V49" t="str">
        <f t="shared" si="10"/>
        <v/>
      </c>
    </row>
    <row r="50" spans="9:22" x14ac:dyDescent="0.35">
      <c r="I50" s="64"/>
      <c r="J50" s="65"/>
      <c r="K50" s="26"/>
      <c r="L50" s="66"/>
      <c r="M50" s="62" t="str">
        <f t="shared" si="11"/>
        <v/>
      </c>
      <c r="N50" s="19"/>
      <c r="O50" s="35" t="str">
        <f t="shared" si="7"/>
        <v/>
      </c>
      <c r="P50" s="35" t="str">
        <f t="shared" si="3"/>
        <v/>
      </c>
      <c r="Q50" s="35" t="str">
        <f t="shared" si="8"/>
        <v/>
      </c>
      <c r="R50" s="35" t="str">
        <f t="shared" si="4"/>
        <v/>
      </c>
      <c r="S50" s="35" t="str">
        <f t="shared" si="5"/>
        <v/>
      </c>
      <c r="T50" s="35" t="str">
        <f t="shared" si="6"/>
        <v/>
      </c>
      <c r="U50" s="35" t="str">
        <f t="shared" si="9"/>
        <v/>
      </c>
      <c r="V50" t="str">
        <f t="shared" si="10"/>
        <v/>
      </c>
    </row>
    <row r="51" spans="9:22" x14ac:dyDescent="0.35">
      <c r="I51" s="64"/>
      <c r="J51" s="65"/>
      <c r="K51" s="26"/>
      <c r="L51" s="66"/>
      <c r="M51" s="62" t="str">
        <f t="shared" si="11"/>
        <v/>
      </c>
      <c r="N51" s="19"/>
      <c r="O51" s="35" t="str">
        <f t="shared" si="7"/>
        <v/>
      </c>
      <c r="P51" s="35" t="str">
        <f t="shared" si="3"/>
        <v/>
      </c>
      <c r="Q51" s="35" t="str">
        <f t="shared" si="8"/>
        <v/>
      </c>
      <c r="R51" s="35" t="str">
        <f t="shared" si="4"/>
        <v/>
      </c>
      <c r="S51" s="35" t="str">
        <f t="shared" si="5"/>
        <v/>
      </c>
      <c r="T51" s="35" t="str">
        <f t="shared" si="6"/>
        <v/>
      </c>
      <c r="U51" s="35" t="str">
        <f t="shared" si="9"/>
        <v/>
      </c>
      <c r="V51" t="str">
        <f t="shared" si="10"/>
        <v/>
      </c>
    </row>
    <row r="52" spans="9:22" x14ac:dyDescent="0.35">
      <c r="I52" s="64"/>
      <c r="J52" s="65"/>
      <c r="K52" s="26"/>
      <c r="L52" s="66"/>
      <c r="M52" s="62" t="str">
        <f t="shared" si="11"/>
        <v/>
      </c>
      <c r="N52" s="19"/>
      <c r="O52" s="35" t="str">
        <f t="shared" si="7"/>
        <v/>
      </c>
      <c r="P52" s="35" t="str">
        <f t="shared" si="3"/>
        <v/>
      </c>
      <c r="Q52" s="35" t="str">
        <f t="shared" si="8"/>
        <v/>
      </c>
      <c r="R52" s="35" t="str">
        <f t="shared" si="4"/>
        <v/>
      </c>
      <c r="S52" s="35" t="str">
        <f t="shared" si="5"/>
        <v/>
      </c>
      <c r="T52" s="35" t="str">
        <f t="shared" si="6"/>
        <v/>
      </c>
      <c r="U52" s="35" t="str">
        <f t="shared" si="9"/>
        <v/>
      </c>
      <c r="V52" t="str">
        <f t="shared" si="10"/>
        <v/>
      </c>
    </row>
    <row r="53" spans="9:22" x14ac:dyDescent="0.35">
      <c r="I53" s="64"/>
      <c r="J53" s="65"/>
      <c r="K53" s="26"/>
      <c r="L53" s="66"/>
      <c r="M53" s="62" t="str">
        <f t="shared" si="11"/>
        <v/>
      </c>
      <c r="N53" s="19"/>
      <c r="O53" s="35" t="str">
        <f t="shared" si="7"/>
        <v/>
      </c>
      <c r="P53" s="35" t="str">
        <f t="shared" si="3"/>
        <v/>
      </c>
      <c r="Q53" s="35" t="str">
        <f t="shared" si="8"/>
        <v/>
      </c>
      <c r="R53" s="35" t="str">
        <f t="shared" si="4"/>
        <v/>
      </c>
      <c r="S53" s="35" t="str">
        <f t="shared" si="5"/>
        <v/>
      </c>
      <c r="T53" s="35" t="str">
        <f t="shared" si="6"/>
        <v/>
      </c>
      <c r="U53" s="35" t="str">
        <f t="shared" si="9"/>
        <v/>
      </c>
      <c r="V53" t="str">
        <f t="shared" si="10"/>
        <v/>
      </c>
    </row>
    <row r="54" spans="9:22" x14ac:dyDescent="0.35">
      <c r="I54" s="64"/>
      <c r="J54" s="65"/>
      <c r="K54" s="26"/>
      <c r="L54" s="66"/>
      <c r="M54" s="62" t="str">
        <f t="shared" si="11"/>
        <v/>
      </c>
      <c r="N54" s="19"/>
      <c r="O54" s="35" t="str">
        <f t="shared" si="7"/>
        <v/>
      </c>
      <c r="P54" s="35" t="str">
        <f t="shared" ref="P54:P85" si="12">IF(I54="","",IF(OR(I54&lt;DATE(annee1,9,1),I54&gt;DATE(annee2,8,31)),1,0))</f>
        <v/>
      </c>
      <c r="Q54" s="35" t="str">
        <f t="shared" si="8"/>
        <v/>
      </c>
      <c r="R54" s="35" t="str">
        <f t="shared" ref="R54:R85" si="13">IFERROR(IF(AND(I54,_xlfn.XLOOKUP(I54,listeJours,listeJoursFeries)),1,0),"")</f>
        <v/>
      </c>
      <c r="S54" s="35" t="str">
        <f t="shared" ref="S54:S85" si="14">IFERROR(IF(AND(I54,_xlfn.XLOOKUP(I54,listeJours,listeJoursVacancesZone)),1,0),"")</f>
        <v/>
      </c>
      <c r="T54" s="35" t="str">
        <f t="shared" ref="T54:T85" si="15">IF(I54="","",IF(NOT(_xlfn.XLOOKUP(WEEKDAY(I54,2),listeHebdoJours,listeHebdoDurees)),1,0))</f>
        <v/>
      </c>
      <c r="U54" s="35" t="str">
        <f t="shared" si="9"/>
        <v/>
      </c>
      <c r="V54" t="str">
        <f t="shared" si="10"/>
        <v/>
      </c>
    </row>
    <row r="55" spans="9:22" x14ac:dyDescent="0.35">
      <c r="I55" s="64"/>
      <c r="J55" s="65"/>
      <c r="K55" s="26"/>
      <c r="L55" s="66"/>
      <c r="M55" s="62" t="str">
        <f t="shared" si="11"/>
        <v/>
      </c>
      <c r="N55" s="19"/>
      <c r="O55" s="35" t="str">
        <f t="shared" si="7"/>
        <v/>
      </c>
      <c r="P55" s="35" t="str">
        <f t="shared" si="12"/>
        <v/>
      </c>
      <c r="Q55" s="35" t="str">
        <f t="shared" si="8"/>
        <v/>
      </c>
      <c r="R55" s="35" t="str">
        <f t="shared" si="13"/>
        <v/>
      </c>
      <c r="S55" s="35" t="str">
        <f t="shared" si="14"/>
        <v/>
      </c>
      <c r="T55" s="35" t="str">
        <f t="shared" si="15"/>
        <v/>
      </c>
      <c r="U55" s="35" t="str">
        <f t="shared" si="9"/>
        <v/>
      </c>
      <c r="V55" t="str">
        <f t="shared" si="10"/>
        <v/>
      </c>
    </row>
    <row r="56" spans="9:22" x14ac:dyDescent="0.35">
      <c r="I56" s="64"/>
      <c r="J56" s="65"/>
      <c r="K56" s="26"/>
      <c r="L56" s="66"/>
      <c r="M56" s="62" t="str">
        <f t="shared" si="11"/>
        <v/>
      </c>
      <c r="N56" s="19"/>
      <c r="O56" s="35" t="str">
        <f t="shared" si="7"/>
        <v/>
      </c>
      <c r="P56" s="35" t="str">
        <f t="shared" si="12"/>
        <v/>
      </c>
      <c r="Q56" s="35" t="str">
        <f t="shared" si="8"/>
        <v/>
      </c>
      <c r="R56" s="35" t="str">
        <f t="shared" si="13"/>
        <v/>
      </c>
      <c r="S56" s="35" t="str">
        <f t="shared" si="14"/>
        <v/>
      </c>
      <c r="T56" s="35" t="str">
        <f t="shared" si="15"/>
        <v/>
      </c>
      <c r="U56" s="35" t="str">
        <f t="shared" si="9"/>
        <v/>
      </c>
      <c r="V56" t="str">
        <f t="shared" si="10"/>
        <v/>
      </c>
    </row>
    <row r="57" spans="9:22" x14ac:dyDescent="0.35">
      <c r="I57" s="64"/>
      <c r="J57" s="65"/>
      <c r="K57" s="26"/>
      <c r="L57" s="66"/>
      <c r="M57" s="62" t="str">
        <f t="shared" si="11"/>
        <v/>
      </c>
      <c r="N57" s="19"/>
      <c r="O57" s="35" t="str">
        <f t="shared" si="7"/>
        <v/>
      </c>
      <c r="P57" s="35" t="str">
        <f t="shared" si="12"/>
        <v/>
      </c>
      <c r="Q57" s="35" t="str">
        <f t="shared" si="8"/>
        <v/>
      </c>
      <c r="R57" s="35" t="str">
        <f t="shared" si="13"/>
        <v/>
      </c>
      <c r="S57" s="35" t="str">
        <f t="shared" si="14"/>
        <v/>
      </c>
      <c r="T57" s="35" t="str">
        <f t="shared" si="15"/>
        <v/>
      </c>
      <c r="U57" s="35" t="str">
        <f t="shared" si="9"/>
        <v/>
      </c>
      <c r="V57" t="str">
        <f t="shared" si="10"/>
        <v/>
      </c>
    </row>
    <row r="58" spans="9:22" x14ac:dyDescent="0.35">
      <c r="I58" s="64"/>
      <c r="J58" s="65"/>
      <c r="K58" s="26"/>
      <c r="L58" s="66"/>
      <c r="M58" s="62" t="str">
        <f t="shared" si="11"/>
        <v/>
      </c>
      <c r="N58" s="19"/>
      <c r="O58" s="35" t="str">
        <f t="shared" si="7"/>
        <v/>
      </c>
      <c r="P58" s="35" t="str">
        <f t="shared" si="12"/>
        <v/>
      </c>
      <c r="Q58" s="35" t="str">
        <f t="shared" si="8"/>
        <v/>
      </c>
      <c r="R58" s="35" t="str">
        <f t="shared" si="13"/>
        <v/>
      </c>
      <c r="S58" s="35" t="str">
        <f t="shared" si="14"/>
        <v/>
      </c>
      <c r="T58" s="35" t="str">
        <f t="shared" si="15"/>
        <v/>
      </c>
      <c r="U58" s="35" t="str">
        <f t="shared" si="9"/>
        <v/>
      </c>
      <c r="V58" t="str">
        <f t="shared" si="10"/>
        <v/>
      </c>
    </row>
    <row r="59" spans="9:22" x14ac:dyDescent="0.35">
      <c r="I59" s="64"/>
      <c r="J59" s="65"/>
      <c r="K59" s="26"/>
      <c r="L59" s="66"/>
      <c r="M59" s="62" t="str">
        <f t="shared" si="11"/>
        <v/>
      </c>
      <c r="N59" s="19"/>
      <c r="O59" s="35" t="str">
        <f t="shared" si="7"/>
        <v/>
      </c>
      <c r="P59" s="35" t="str">
        <f t="shared" si="12"/>
        <v/>
      </c>
      <c r="Q59" s="35" t="str">
        <f t="shared" si="8"/>
        <v/>
      </c>
      <c r="R59" s="35" t="str">
        <f t="shared" si="13"/>
        <v/>
      </c>
      <c r="S59" s="35" t="str">
        <f t="shared" si="14"/>
        <v/>
      </c>
      <c r="T59" s="35" t="str">
        <f t="shared" si="15"/>
        <v/>
      </c>
      <c r="U59" s="35" t="str">
        <f t="shared" si="9"/>
        <v/>
      </c>
      <c r="V59" t="str">
        <f t="shared" si="10"/>
        <v/>
      </c>
    </row>
    <row r="60" spans="9:22" x14ac:dyDescent="0.35">
      <c r="I60" s="64"/>
      <c r="J60" s="65"/>
      <c r="K60" s="26"/>
      <c r="L60" s="66"/>
      <c r="M60" s="62" t="str">
        <f t="shared" si="11"/>
        <v/>
      </c>
      <c r="N60" s="19"/>
      <c r="O60" s="35" t="str">
        <f t="shared" si="7"/>
        <v/>
      </c>
      <c r="P60" s="35" t="str">
        <f t="shared" si="12"/>
        <v/>
      </c>
      <c r="Q60" s="35" t="str">
        <f t="shared" si="8"/>
        <v/>
      </c>
      <c r="R60" s="35" t="str">
        <f t="shared" si="13"/>
        <v/>
      </c>
      <c r="S60" s="35" t="str">
        <f t="shared" si="14"/>
        <v/>
      </c>
      <c r="T60" s="35" t="str">
        <f t="shared" si="15"/>
        <v/>
      </c>
      <c r="U60" s="35" t="str">
        <f t="shared" si="9"/>
        <v/>
      </c>
      <c r="V60" t="str">
        <f t="shared" si="10"/>
        <v/>
      </c>
    </row>
    <row r="61" spans="9:22" x14ac:dyDescent="0.35">
      <c r="I61" s="64"/>
      <c r="J61" s="65"/>
      <c r="K61" s="26"/>
      <c r="L61" s="66"/>
      <c r="M61" s="62" t="str">
        <f t="shared" ref="M61:M122" si="16">IF(I61="","",(L61-K61)-J61+IF((L61-K61)-J61&gt;=TIME(6,0,0),TIME(0,20,0),TIME(0,0,0)))</f>
        <v/>
      </c>
      <c r="N61" s="19"/>
      <c r="O61" s="35" t="str">
        <f t="shared" si="7"/>
        <v/>
      </c>
      <c r="P61" s="35" t="str">
        <f t="shared" si="12"/>
        <v/>
      </c>
      <c r="Q61" s="35" t="str">
        <f t="shared" ref="Q61:Q122" si="17">IF(I61="","",IF(WEEKDAY(I61,2)=7,1,0))</f>
        <v/>
      </c>
      <c r="R61" s="35" t="str">
        <f t="shared" si="13"/>
        <v/>
      </c>
      <c r="S61" s="35" t="str">
        <f t="shared" si="14"/>
        <v/>
      </c>
      <c r="T61" s="35" t="str">
        <f t="shared" si="15"/>
        <v/>
      </c>
      <c r="U61" s="35" t="str">
        <f t="shared" ref="U61:U122" si="18">IF(I61="","",IF(WEEKDAY(I61,2)=6,1,0))</f>
        <v/>
      </c>
      <c r="V61" t="str">
        <f t="shared" si="10"/>
        <v/>
      </c>
    </row>
    <row r="62" spans="9:22" x14ac:dyDescent="0.35">
      <c r="I62" s="64"/>
      <c r="J62" s="65"/>
      <c r="K62" s="26"/>
      <c r="L62" s="66"/>
      <c r="M62" s="62" t="str">
        <f t="shared" si="16"/>
        <v/>
      </c>
      <c r="N62" s="19"/>
      <c r="O62" s="35" t="str">
        <f t="shared" si="7"/>
        <v/>
      </c>
      <c r="P62" s="35" t="str">
        <f t="shared" si="12"/>
        <v/>
      </c>
      <c r="Q62" s="35" t="str">
        <f t="shared" si="17"/>
        <v/>
      </c>
      <c r="R62" s="35" t="str">
        <f t="shared" si="13"/>
        <v/>
      </c>
      <c r="S62" s="35" t="str">
        <f t="shared" si="14"/>
        <v/>
      </c>
      <c r="T62" s="35" t="str">
        <f t="shared" si="15"/>
        <v/>
      </c>
      <c r="U62" s="35" t="str">
        <f t="shared" si="18"/>
        <v/>
      </c>
      <c r="V62" t="str">
        <f t="shared" si="10"/>
        <v/>
      </c>
    </row>
    <row r="63" spans="9:22" x14ac:dyDescent="0.35">
      <c r="I63" s="64"/>
      <c r="J63" s="65"/>
      <c r="K63" s="26"/>
      <c r="L63" s="66"/>
      <c r="M63" s="62" t="str">
        <f t="shared" si="16"/>
        <v/>
      </c>
      <c r="N63" s="19"/>
      <c r="O63" s="35" t="str">
        <f t="shared" si="7"/>
        <v/>
      </c>
      <c r="P63" s="35" t="str">
        <f t="shared" si="12"/>
        <v/>
      </c>
      <c r="Q63" s="35" t="str">
        <f t="shared" si="17"/>
        <v/>
      </c>
      <c r="R63" s="35" t="str">
        <f t="shared" si="13"/>
        <v/>
      </c>
      <c r="S63" s="35" t="str">
        <f t="shared" si="14"/>
        <v/>
      </c>
      <c r="T63" s="35" t="str">
        <f t="shared" si="15"/>
        <v/>
      </c>
      <c r="U63" s="35" t="str">
        <f t="shared" si="18"/>
        <v/>
      </c>
      <c r="V63" t="str">
        <f t="shared" si="10"/>
        <v/>
      </c>
    </row>
    <row r="64" spans="9:22" x14ac:dyDescent="0.35">
      <c r="I64" s="64"/>
      <c r="J64" s="65"/>
      <c r="K64" s="26"/>
      <c r="L64" s="66"/>
      <c r="M64" s="62" t="str">
        <f t="shared" si="16"/>
        <v/>
      </c>
      <c r="N64" s="19"/>
      <c r="O64" s="35" t="str">
        <f t="shared" si="7"/>
        <v/>
      </c>
      <c r="P64" s="35" t="str">
        <f t="shared" si="12"/>
        <v/>
      </c>
      <c r="Q64" s="35" t="str">
        <f t="shared" si="17"/>
        <v/>
      </c>
      <c r="R64" s="35" t="str">
        <f t="shared" si="13"/>
        <v/>
      </c>
      <c r="S64" s="35" t="str">
        <f t="shared" si="14"/>
        <v/>
      </c>
      <c r="T64" s="35" t="str">
        <f t="shared" si="15"/>
        <v/>
      </c>
      <c r="U64" s="35" t="str">
        <f t="shared" si="18"/>
        <v/>
      </c>
      <c r="V64" t="str">
        <f t="shared" si="10"/>
        <v/>
      </c>
    </row>
    <row r="65" spans="9:22" x14ac:dyDescent="0.35">
      <c r="I65" s="64"/>
      <c r="J65" s="65"/>
      <c r="K65" s="26"/>
      <c r="L65" s="66"/>
      <c r="M65" s="62" t="str">
        <f t="shared" si="16"/>
        <v/>
      </c>
      <c r="N65" s="19"/>
      <c r="O65" s="35" t="str">
        <f t="shared" si="7"/>
        <v/>
      </c>
      <c r="P65" s="35" t="str">
        <f t="shared" si="12"/>
        <v/>
      </c>
      <c r="Q65" s="35" t="str">
        <f t="shared" si="17"/>
        <v/>
      </c>
      <c r="R65" s="35" t="str">
        <f t="shared" si="13"/>
        <v/>
      </c>
      <c r="S65" s="35" t="str">
        <f t="shared" si="14"/>
        <v/>
      </c>
      <c r="T65" s="35" t="str">
        <f t="shared" si="15"/>
        <v/>
      </c>
      <c r="U65" s="35" t="str">
        <f t="shared" si="18"/>
        <v/>
      </c>
      <c r="V65" t="str">
        <f t="shared" si="10"/>
        <v/>
      </c>
    </row>
    <row r="66" spans="9:22" x14ac:dyDescent="0.35">
      <c r="I66" s="64"/>
      <c r="J66" s="65"/>
      <c r="K66" s="26"/>
      <c r="L66" s="66"/>
      <c r="M66" s="62" t="str">
        <f t="shared" si="16"/>
        <v/>
      </c>
      <c r="N66" s="19"/>
      <c r="O66" s="35" t="str">
        <f t="shared" si="7"/>
        <v/>
      </c>
      <c r="P66" s="35" t="str">
        <f t="shared" si="12"/>
        <v/>
      </c>
      <c r="Q66" s="35" t="str">
        <f t="shared" si="17"/>
        <v/>
      </c>
      <c r="R66" s="35" t="str">
        <f t="shared" si="13"/>
        <v/>
      </c>
      <c r="S66" s="35" t="str">
        <f t="shared" si="14"/>
        <v/>
      </c>
      <c r="T66" s="35" t="str">
        <f t="shared" si="15"/>
        <v/>
      </c>
      <c r="U66" s="35" t="str">
        <f t="shared" si="18"/>
        <v/>
      </c>
      <c r="V66" t="str">
        <f t="shared" si="10"/>
        <v/>
      </c>
    </row>
    <row r="67" spans="9:22" x14ac:dyDescent="0.35">
      <c r="I67" s="64"/>
      <c r="J67" s="65"/>
      <c r="K67" s="26"/>
      <c r="L67" s="66"/>
      <c r="M67" s="62" t="str">
        <f t="shared" si="16"/>
        <v/>
      </c>
      <c r="N67" s="19"/>
      <c r="O67" s="35" t="str">
        <f t="shared" si="7"/>
        <v/>
      </c>
      <c r="P67" s="35" t="str">
        <f t="shared" si="12"/>
        <v/>
      </c>
      <c r="Q67" s="35" t="str">
        <f t="shared" si="17"/>
        <v/>
      </c>
      <c r="R67" s="35" t="str">
        <f t="shared" si="13"/>
        <v/>
      </c>
      <c r="S67" s="35" t="str">
        <f t="shared" si="14"/>
        <v/>
      </c>
      <c r="T67" s="35" t="str">
        <f t="shared" si="15"/>
        <v/>
      </c>
      <c r="U67" s="35" t="str">
        <f t="shared" si="18"/>
        <v/>
      </c>
      <c r="V67" t="str">
        <f t="shared" si="10"/>
        <v/>
      </c>
    </row>
    <row r="68" spans="9:22" x14ac:dyDescent="0.35">
      <c r="I68" s="64"/>
      <c r="J68" s="65"/>
      <c r="K68" s="26"/>
      <c r="L68" s="66"/>
      <c r="M68" s="62" t="str">
        <f t="shared" si="16"/>
        <v/>
      </c>
      <c r="N68" s="19"/>
      <c r="O68" s="35" t="str">
        <f t="shared" si="7"/>
        <v/>
      </c>
      <c r="P68" s="35" t="str">
        <f t="shared" si="12"/>
        <v/>
      </c>
      <c r="Q68" s="35" t="str">
        <f t="shared" si="17"/>
        <v/>
      </c>
      <c r="R68" s="35" t="str">
        <f t="shared" si="13"/>
        <v/>
      </c>
      <c r="S68" s="35" t="str">
        <f t="shared" si="14"/>
        <v/>
      </c>
      <c r="T68" s="35" t="str">
        <f t="shared" si="15"/>
        <v/>
      </c>
      <c r="U68" s="35" t="str">
        <f t="shared" si="18"/>
        <v/>
      </c>
      <c r="V68" t="str">
        <f t="shared" si="10"/>
        <v/>
      </c>
    </row>
    <row r="69" spans="9:22" x14ac:dyDescent="0.35">
      <c r="I69" s="64"/>
      <c r="J69" s="65"/>
      <c r="K69" s="26"/>
      <c r="L69" s="66"/>
      <c r="M69" s="62" t="str">
        <f t="shared" si="16"/>
        <v/>
      </c>
      <c r="N69" s="19"/>
      <c r="O69" s="35" t="str">
        <f t="shared" si="7"/>
        <v/>
      </c>
      <c r="P69" s="35" t="str">
        <f t="shared" si="12"/>
        <v/>
      </c>
      <c r="Q69" s="35" t="str">
        <f t="shared" si="17"/>
        <v/>
      </c>
      <c r="R69" s="35" t="str">
        <f t="shared" si="13"/>
        <v/>
      </c>
      <c r="S69" s="35" t="str">
        <f t="shared" si="14"/>
        <v/>
      </c>
      <c r="T69" s="35" t="str">
        <f t="shared" si="15"/>
        <v/>
      </c>
      <c r="U69" s="35" t="str">
        <f t="shared" si="18"/>
        <v/>
      </c>
      <c r="V69" t="str">
        <f t="shared" si="10"/>
        <v/>
      </c>
    </row>
    <row r="70" spans="9:22" x14ac:dyDescent="0.35">
      <c r="I70" s="64"/>
      <c r="J70" s="65"/>
      <c r="K70" s="26"/>
      <c r="L70" s="66"/>
      <c r="M70" s="62" t="str">
        <f t="shared" si="16"/>
        <v/>
      </c>
      <c r="N70" s="19"/>
      <c r="O70" s="35" t="str">
        <f t="shared" si="7"/>
        <v/>
      </c>
      <c r="P70" s="35" t="str">
        <f t="shared" si="12"/>
        <v/>
      </c>
      <c r="Q70" s="35" t="str">
        <f t="shared" si="17"/>
        <v/>
      </c>
      <c r="R70" s="35" t="str">
        <f t="shared" si="13"/>
        <v/>
      </c>
      <c r="S70" s="35" t="str">
        <f t="shared" si="14"/>
        <v/>
      </c>
      <c r="T70" s="35" t="str">
        <f t="shared" si="15"/>
        <v/>
      </c>
      <c r="U70" s="35" t="str">
        <f t="shared" si="18"/>
        <v/>
      </c>
      <c r="V70" t="str">
        <f t="shared" si="10"/>
        <v/>
      </c>
    </row>
    <row r="71" spans="9:22" x14ac:dyDescent="0.35">
      <c r="I71" s="64"/>
      <c r="J71" s="65"/>
      <c r="K71" s="26"/>
      <c r="L71" s="66"/>
      <c r="M71" s="62" t="str">
        <f t="shared" si="16"/>
        <v/>
      </c>
      <c r="N71" s="19"/>
      <c r="O71" s="35" t="str">
        <f t="shared" si="7"/>
        <v/>
      </c>
      <c r="P71" s="35" t="str">
        <f t="shared" si="12"/>
        <v/>
      </c>
      <c r="Q71" s="35" t="str">
        <f t="shared" si="17"/>
        <v/>
      </c>
      <c r="R71" s="35" t="str">
        <f t="shared" si="13"/>
        <v/>
      </c>
      <c r="S71" s="35" t="str">
        <f t="shared" si="14"/>
        <v/>
      </c>
      <c r="T71" s="35" t="str">
        <f t="shared" si="15"/>
        <v/>
      </c>
      <c r="U71" s="35" t="str">
        <f t="shared" si="18"/>
        <v/>
      </c>
      <c r="V71" t="str">
        <f t="shared" si="10"/>
        <v/>
      </c>
    </row>
    <row r="72" spans="9:22" x14ac:dyDescent="0.35">
      <c r="I72" s="64"/>
      <c r="J72" s="65"/>
      <c r="K72" s="26"/>
      <c r="L72" s="66"/>
      <c r="M72" s="62" t="str">
        <f t="shared" si="16"/>
        <v/>
      </c>
      <c r="N72" s="19"/>
      <c r="O72" s="35" t="str">
        <f t="shared" si="7"/>
        <v/>
      </c>
      <c r="P72" s="35" t="str">
        <f t="shared" si="12"/>
        <v/>
      </c>
      <c r="Q72" s="35" t="str">
        <f t="shared" si="17"/>
        <v/>
      </c>
      <c r="R72" s="35" t="str">
        <f t="shared" si="13"/>
        <v/>
      </c>
      <c r="S72" s="35" t="str">
        <f t="shared" si="14"/>
        <v/>
      </c>
      <c r="T72" s="35" t="str">
        <f t="shared" si="15"/>
        <v/>
      </c>
      <c r="U72" s="35" t="str">
        <f t="shared" si="18"/>
        <v/>
      </c>
      <c r="V72" t="str">
        <f t="shared" si="10"/>
        <v/>
      </c>
    </row>
    <row r="73" spans="9:22" x14ac:dyDescent="0.35">
      <c r="I73" s="64"/>
      <c r="J73" s="65"/>
      <c r="K73" s="26"/>
      <c r="L73" s="66"/>
      <c r="M73" s="62" t="str">
        <f t="shared" si="16"/>
        <v/>
      </c>
      <c r="N73" s="19"/>
      <c r="O73" s="35" t="str">
        <f t="shared" si="7"/>
        <v/>
      </c>
      <c r="P73" s="35" t="str">
        <f t="shared" si="12"/>
        <v/>
      </c>
      <c r="Q73" s="35" t="str">
        <f t="shared" si="17"/>
        <v/>
      </c>
      <c r="R73" s="35" t="str">
        <f t="shared" si="13"/>
        <v/>
      </c>
      <c r="S73" s="35" t="str">
        <f t="shared" si="14"/>
        <v/>
      </c>
      <c r="T73" s="35" t="str">
        <f t="shared" si="15"/>
        <v/>
      </c>
      <c r="U73" s="35" t="str">
        <f t="shared" si="18"/>
        <v/>
      </c>
      <c r="V73" t="str">
        <f t="shared" si="10"/>
        <v/>
      </c>
    </row>
    <row r="74" spans="9:22" x14ac:dyDescent="0.35">
      <c r="I74" s="64"/>
      <c r="J74" s="65"/>
      <c r="K74" s="26"/>
      <c r="L74" s="66"/>
      <c r="M74" s="62" t="str">
        <f t="shared" si="16"/>
        <v/>
      </c>
      <c r="N74" s="19"/>
      <c r="O74" s="35" t="str">
        <f t="shared" si="7"/>
        <v/>
      </c>
      <c r="P74" s="35" t="str">
        <f t="shared" si="12"/>
        <v/>
      </c>
      <c r="Q74" s="35" t="str">
        <f t="shared" si="17"/>
        <v/>
      </c>
      <c r="R74" s="35" t="str">
        <f t="shared" si="13"/>
        <v/>
      </c>
      <c r="S74" s="35" t="str">
        <f t="shared" si="14"/>
        <v/>
      </c>
      <c r="T74" s="35" t="str">
        <f t="shared" si="15"/>
        <v/>
      </c>
      <c r="U74" s="35" t="str">
        <f t="shared" si="18"/>
        <v/>
      </c>
      <c r="V74" t="str">
        <f t="shared" si="10"/>
        <v/>
      </c>
    </row>
    <row r="75" spans="9:22" x14ac:dyDescent="0.35">
      <c r="I75" s="64"/>
      <c r="J75" s="65"/>
      <c r="K75" s="26"/>
      <c r="L75" s="66"/>
      <c r="M75" s="62" t="str">
        <f t="shared" si="16"/>
        <v/>
      </c>
      <c r="N75" s="19"/>
      <c r="O75" s="35" t="str">
        <f t="shared" si="7"/>
        <v/>
      </c>
      <c r="P75" s="35" t="str">
        <f t="shared" si="12"/>
        <v/>
      </c>
      <c r="Q75" s="35" t="str">
        <f t="shared" si="17"/>
        <v/>
      </c>
      <c r="R75" s="35" t="str">
        <f t="shared" si="13"/>
        <v/>
      </c>
      <c r="S75" s="35" t="str">
        <f t="shared" si="14"/>
        <v/>
      </c>
      <c r="T75" s="35" t="str">
        <f t="shared" si="15"/>
        <v/>
      </c>
      <c r="U75" s="35" t="str">
        <f t="shared" si="18"/>
        <v/>
      </c>
      <c r="V75" t="str">
        <f t="shared" si="10"/>
        <v/>
      </c>
    </row>
    <row r="76" spans="9:22" x14ac:dyDescent="0.35">
      <c r="I76" s="64"/>
      <c r="J76" s="65"/>
      <c r="K76" s="26"/>
      <c r="L76" s="66"/>
      <c r="M76" s="62" t="str">
        <f t="shared" si="16"/>
        <v/>
      </c>
      <c r="N76" s="19"/>
      <c r="O76" s="35" t="str">
        <f t="shared" si="7"/>
        <v/>
      </c>
      <c r="P76" s="35" t="str">
        <f t="shared" si="12"/>
        <v/>
      </c>
      <c r="Q76" s="35" t="str">
        <f t="shared" si="17"/>
        <v/>
      </c>
      <c r="R76" s="35" t="str">
        <f t="shared" si="13"/>
        <v/>
      </c>
      <c r="S76" s="35" t="str">
        <f t="shared" si="14"/>
        <v/>
      </c>
      <c r="T76" s="35" t="str">
        <f t="shared" si="15"/>
        <v/>
      </c>
      <c r="U76" s="35" t="str">
        <f t="shared" si="18"/>
        <v/>
      </c>
      <c r="V76" t="str">
        <f t="shared" si="10"/>
        <v/>
      </c>
    </row>
    <row r="77" spans="9:22" x14ac:dyDescent="0.35">
      <c r="I77" s="64"/>
      <c r="J77" s="65"/>
      <c r="K77" s="26"/>
      <c r="L77" s="66"/>
      <c r="M77" s="62" t="str">
        <f t="shared" si="16"/>
        <v/>
      </c>
      <c r="N77" s="19"/>
      <c r="O77" s="35" t="str">
        <f t="shared" si="7"/>
        <v/>
      </c>
      <c r="P77" s="35" t="str">
        <f t="shared" si="12"/>
        <v/>
      </c>
      <c r="Q77" s="35" t="str">
        <f t="shared" si="17"/>
        <v/>
      </c>
      <c r="R77" s="35" t="str">
        <f t="shared" si="13"/>
        <v/>
      </c>
      <c r="S77" s="35" t="str">
        <f t="shared" si="14"/>
        <v/>
      </c>
      <c r="T77" s="35" t="str">
        <f t="shared" si="15"/>
        <v/>
      </c>
      <c r="U77" s="35" t="str">
        <f t="shared" si="18"/>
        <v/>
      </c>
      <c r="V77" t="str">
        <f t="shared" si="10"/>
        <v/>
      </c>
    </row>
    <row r="78" spans="9:22" x14ac:dyDescent="0.35">
      <c r="I78" s="64"/>
      <c r="J78" s="65"/>
      <c r="K78" s="26"/>
      <c r="L78" s="66"/>
      <c r="M78" s="62" t="str">
        <f t="shared" si="16"/>
        <v/>
      </c>
      <c r="N78" s="19"/>
      <c r="O78" s="35" t="str">
        <f t="shared" si="7"/>
        <v/>
      </c>
      <c r="P78" s="35" t="str">
        <f t="shared" si="12"/>
        <v/>
      </c>
      <c r="Q78" s="35" t="str">
        <f t="shared" si="17"/>
        <v/>
      </c>
      <c r="R78" s="35" t="str">
        <f t="shared" si="13"/>
        <v/>
      </c>
      <c r="S78" s="35" t="str">
        <f t="shared" si="14"/>
        <v/>
      </c>
      <c r="T78" s="35" t="str">
        <f t="shared" si="15"/>
        <v/>
      </c>
      <c r="U78" s="35" t="str">
        <f t="shared" si="18"/>
        <v/>
      </c>
      <c r="V78" t="str">
        <f t="shared" si="10"/>
        <v/>
      </c>
    </row>
    <row r="79" spans="9:22" x14ac:dyDescent="0.35">
      <c r="I79" s="64"/>
      <c r="J79" s="65"/>
      <c r="K79" s="26"/>
      <c r="L79" s="66"/>
      <c r="M79" s="62" t="str">
        <f t="shared" si="16"/>
        <v/>
      </c>
      <c r="N79" s="19"/>
      <c r="O79" s="35" t="str">
        <f t="shared" si="7"/>
        <v/>
      </c>
      <c r="P79" s="35" t="str">
        <f t="shared" si="12"/>
        <v/>
      </c>
      <c r="Q79" s="35" t="str">
        <f t="shared" si="17"/>
        <v/>
      </c>
      <c r="R79" s="35" t="str">
        <f t="shared" si="13"/>
        <v/>
      </c>
      <c r="S79" s="35" t="str">
        <f t="shared" si="14"/>
        <v/>
      </c>
      <c r="T79" s="35" t="str">
        <f t="shared" si="15"/>
        <v/>
      </c>
      <c r="U79" s="35" t="str">
        <f t="shared" si="18"/>
        <v/>
      </c>
      <c r="V79" t="str">
        <f t="shared" si="10"/>
        <v/>
      </c>
    </row>
    <row r="80" spans="9:22" x14ac:dyDescent="0.35">
      <c r="I80" s="64"/>
      <c r="J80" s="65"/>
      <c r="K80" s="26"/>
      <c r="L80" s="66"/>
      <c r="M80" s="62" t="str">
        <f t="shared" si="16"/>
        <v/>
      </c>
      <c r="N80" s="19"/>
      <c r="O80" s="35" t="str">
        <f t="shared" si="7"/>
        <v/>
      </c>
      <c r="P80" s="35" t="str">
        <f t="shared" si="12"/>
        <v/>
      </c>
      <c r="Q80" s="35" t="str">
        <f t="shared" si="17"/>
        <v/>
      </c>
      <c r="R80" s="35" t="str">
        <f t="shared" si="13"/>
        <v/>
      </c>
      <c r="S80" s="35" t="str">
        <f t="shared" si="14"/>
        <v/>
      </c>
      <c r="T80" s="35" t="str">
        <f t="shared" si="15"/>
        <v/>
      </c>
      <c r="U80" s="35" t="str">
        <f t="shared" si="18"/>
        <v/>
      </c>
      <c r="V80" t="str">
        <f t="shared" si="10"/>
        <v/>
      </c>
    </row>
    <row r="81" spans="9:22" x14ac:dyDescent="0.35">
      <c r="I81" s="64"/>
      <c r="J81" s="65"/>
      <c r="K81" s="26"/>
      <c r="L81" s="66"/>
      <c r="M81" s="62" t="str">
        <f t="shared" si="16"/>
        <v/>
      </c>
      <c r="N81" s="19"/>
      <c r="O81" s="35" t="str">
        <f t="shared" si="7"/>
        <v/>
      </c>
      <c r="P81" s="35" t="str">
        <f t="shared" si="12"/>
        <v/>
      </c>
      <c r="Q81" s="35" t="str">
        <f t="shared" si="17"/>
        <v/>
      </c>
      <c r="R81" s="35" t="str">
        <f t="shared" si="13"/>
        <v/>
      </c>
      <c r="S81" s="35" t="str">
        <f t="shared" si="14"/>
        <v/>
      </c>
      <c r="T81" s="35" t="str">
        <f t="shared" si="15"/>
        <v/>
      </c>
      <c r="U81" s="35" t="str">
        <f t="shared" si="18"/>
        <v/>
      </c>
      <c r="V81" t="str">
        <f t="shared" si="10"/>
        <v/>
      </c>
    </row>
    <row r="82" spans="9:22" x14ac:dyDescent="0.35">
      <c r="I82" s="64"/>
      <c r="J82" s="65"/>
      <c r="K82" s="26"/>
      <c r="L82" s="66"/>
      <c r="M82" s="62" t="str">
        <f t="shared" si="16"/>
        <v/>
      </c>
      <c r="N82" s="19"/>
      <c r="O82" s="35" t="str">
        <f t="shared" si="7"/>
        <v/>
      </c>
      <c r="P82" s="35" t="str">
        <f t="shared" si="12"/>
        <v/>
      </c>
      <c r="Q82" s="35" t="str">
        <f t="shared" si="17"/>
        <v/>
      </c>
      <c r="R82" s="35" t="str">
        <f t="shared" si="13"/>
        <v/>
      </c>
      <c r="S82" s="35" t="str">
        <f t="shared" si="14"/>
        <v/>
      </c>
      <c r="T82" s="35" t="str">
        <f t="shared" si="15"/>
        <v/>
      </c>
      <c r="U82" s="35" t="str">
        <f t="shared" si="18"/>
        <v/>
      </c>
      <c r="V82" t="str">
        <f t="shared" si="10"/>
        <v/>
      </c>
    </row>
    <row r="83" spans="9:22" x14ac:dyDescent="0.35">
      <c r="I83" s="64"/>
      <c r="J83" s="65"/>
      <c r="K83" s="26"/>
      <c r="L83" s="66"/>
      <c r="M83" s="62" t="str">
        <f t="shared" si="16"/>
        <v/>
      </c>
      <c r="N83" s="19"/>
      <c r="O83" s="35" t="str">
        <f t="shared" si="7"/>
        <v/>
      </c>
      <c r="P83" s="35" t="str">
        <f t="shared" si="12"/>
        <v/>
      </c>
      <c r="Q83" s="35" t="str">
        <f t="shared" si="17"/>
        <v/>
      </c>
      <c r="R83" s="35" t="str">
        <f t="shared" si="13"/>
        <v/>
      </c>
      <c r="S83" s="35" t="str">
        <f t="shared" si="14"/>
        <v/>
      </c>
      <c r="T83" s="35" t="str">
        <f t="shared" si="15"/>
        <v/>
      </c>
      <c r="U83" s="35" t="str">
        <f t="shared" si="18"/>
        <v/>
      </c>
      <c r="V83" t="str">
        <f t="shared" si="10"/>
        <v/>
      </c>
    </row>
    <row r="84" spans="9:22" x14ac:dyDescent="0.35">
      <c r="I84" s="64"/>
      <c r="J84" s="65"/>
      <c r="K84" s="26"/>
      <c r="L84" s="66"/>
      <c r="M84" s="62" t="str">
        <f t="shared" si="16"/>
        <v/>
      </c>
      <c r="N84" s="19"/>
      <c r="O84" s="35" t="str">
        <f t="shared" si="7"/>
        <v/>
      </c>
      <c r="P84" s="35" t="str">
        <f t="shared" si="12"/>
        <v/>
      </c>
      <c r="Q84" s="35" t="str">
        <f t="shared" si="17"/>
        <v/>
      </c>
      <c r="R84" s="35" t="str">
        <f t="shared" si="13"/>
        <v/>
      </c>
      <c r="S84" s="35" t="str">
        <f t="shared" si="14"/>
        <v/>
      </c>
      <c r="T84" s="35" t="str">
        <f t="shared" si="15"/>
        <v/>
      </c>
      <c r="U84" s="35" t="str">
        <f t="shared" si="18"/>
        <v/>
      </c>
      <c r="V84" t="str">
        <f t="shared" si="10"/>
        <v/>
      </c>
    </row>
    <row r="85" spans="9:22" x14ac:dyDescent="0.35">
      <c r="I85" s="64"/>
      <c r="J85" s="65"/>
      <c r="K85" s="26"/>
      <c r="L85" s="66"/>
      <c r="M85" s="62" t="str">
        <f t="shared" si="16"/>
        <v/>
      </c>
      <c r="N85" s="19"/>
      <c r="O85" s="35" t="str">
        <f t="shared" si="7"/>
        <v/>
      </c>
      <c r="P85" s="35" t="str">
        <f t="shared" si="12"/>
        <v/>
      </c>
      <c r="Q85" s="35" t="str">
        <f t="shared" si="17"/>
        <v/>
      </c>
      <c r="R85" s="35" t="str">
        <f t="shared" si="13"/>
        <v/>
      </c>
      <c r="S85" s="35" t="str">
        <f t="shared" si="14"/>
        <v/>
      </c>
      <c r="T85" s="35" t="str">
        <f t="shared" si="15"/>
        <v/>
      </c>
      <c r="U85" s="35" t="str">
        <f t="shared" si="18"/>
        <v/>
      </c>
      <c r="V85" t="str">
        <f t="shared" si="10"/>
        <v/>
      </c>
    </row>
    <row r="86" spans="9:22" x14ac:dyDescent="0.35">
      <c r="I86" s="64"/>
      <c r="J86" s="65"/>
      <c r="K86" s="26"/>
      <c r="L86" s="66"/>
      <c r="M86" s="62" t="str">
        <f t="shared" si="16"/>
        <v/>
      </c>
      <c r="N86" s="19"/>
      <c r="O86" s="35" t="str">
        <f t="shared" si="7"/>
        <v/>
      </c>
      <c r="P86" s="35" t="str">
        <f t="shared" ref="P86:P122" si="19">IF(I86="","",IF(OR(I86&lt;DATE(annee1,9,1),I86&gt;DATE(annee2,8,31)),1,0))</f>
        <v/>
      </c>
      <c r="Q86" s="35" t="str">
        <f t="shared" si="17"/>
        <v/>
      </c>
      <c r="R86" s="35" t="str">
        <f t="shared" ref="R86:R122" si="20">IFERROR(IF(AND(I86,_xlfn.XLOOKUP(I86,listeJours,listeJoursFeries)),1,0),"")</f>
        <v/>
      </c>
      <c r="S86" s="35" t="str">
        <f t="shared" ref="S86:S122" si="21">IFERROR(IF(AND(I86,_xlfn.XLOOKUP(I86,listeJours,listeJoursVacancesZone)),1,0),"")</f>
        <v/>
      </c>
      <c r="T86" s="35" t="str">
        <f t="shared" ref="T86:T122" si="22">IF(I86="","",IF(NOT(_xlfn.XLOOKUP(WEEKDAY(I86,2),listeHebdoJours,listeHebdoDurees)),1,0))</f>
        <v/>
      </c>
      <c r="U86" s="35" t="str">
        <f t="shared" si="18"/>
        <v/>
      </c>
      <c r="V86" t="str">
        <f t="shared" si="10"/>
        <v/>
      </c>
    </row>
    <row r="87" spans="9:22" x14ac:dyDescent="0.35">
      <c r="I87" s="64"/>
      <c r="J87" s="65"/>
      <c r="K87" s="26"/>
      <c r="L87" s="66"/>
      <c r="M87" s="62" t="str">
        <f t="shared" si="16"/>
        <v/>
      </c>
      <c r="N87" s="19"/>
      <c r="O87" s="35" t="str">
        <f t="shared" ref="O87:O122" si="23">IF(I87="","",IF(M87&lt;0,1,0))</f>
        <v/>
      </c>
      <c r="P87" s="35" t="str">
        <f t="shared" si="19"/>
        <v/>
      </c>
      <c r="Q87" s="35" t="str">
        <f t="shared" si="17"/>
        <v/>
      </c>
      <c r="R87" s="35" t="str">
        <f t="shared" si="20"/>
        <v/>
      </c>
      <c r="S87" s="35" t="str">
        <f t="shared" si="21"/>
        <v/>
      </c>
      <c r="T87" s="35" t="str">
        <f t="shared" si="22"/>
        <v/>
      </c>
      <c r="U87" s="35" t="str">
        <f t="shared" si="18"/>
        <v/>
      </c>
      <c r="V87" t="str">
        <f t="shared" ref="V87:V122" si="24">IF(I87="","",IF(M87=0,1,0))</f>
        <v/>
      </c>
    </row>
    <row r="88" spans="9:22" x14ac:dyDescent="0.35">
      <c r="I88" s="64"/>
      <c r="J88" s="65"/>
      <c r="K88" s="26"/>
      <c r="L88" s="66"/>
      <c r="M88" s="62" t="str">
        <f t="shared" si="16"/>
        <v/>
      </c>
      <c r="N88" s="19"/>
      <c r="O88" s="35" t="str">
        <f t="shared" si="23"/>
        <v/>
      </c>
      <c r="P88" s="35" t="str">
        <f t="shared" si="19"/>
        <v/>
      </c>
      <c r="Q88" s="35" t="str">
        <f t="shared" si="17"/>
        <v/>
      </c>
      <c r="R88" s="35" t="str">
        <f t="shared" si="20"/>
        <v/>
      </c>
      <c r="S88" s="35" t="str">
        <f t="shared" si="21"/>
        <v/>
      </c>
      <c r="T88" s="35" t="str">
        <f t="shared" si="22"/>
        <v/>
      </c>
      <c r="U88" s="35" t="str">
        <f t="shared" si="18"/>
        <v/>
      </c>
      <c r="V88" t="str">
        <f t="shared" si="24"/>
        <v/>
      </c>
    </row>
    <row r="89" spans="9:22" x14ac:dyDescent="0.35">
      <c r="I89" s="64"/>
      <c r="J89" s="65"/>
      <c r="K89" s="26"/>
      <c r="L89" s="66"/>
      <c r="M89" s="62" t="str">
        <f t="shared" si="16"/>
        <v/>
      </c>
      <c r="N89" s="19"/>
      <c r="O89" s="35" t="str">
        <f t="shared" si="23"/>
        <v/>
      </c>
      <c r="P89" s="35" t="str">
        <f t="shared" si="19"/>
        <v/>
      </c>
      <c r="Q89" s="35" t="str">
        <f t="shared" si="17"/>
        <v/>
      </c>
      <c r="R89" s="35" t="str">
        <f t="shared" si="20"/>
        <v/>
      </c>
      <c r="S89" s="35" t="str">
        <f t="shared" si="21"/>
        <v/>
      </c>
      <c r="T89" s="35" t="str">
        <f t="shared" si="22"/>
        <v/>
      </c>
      <c r="U89" s="35" t="str">
        <f t="shared" si="18"/>
        <v/>
      </c>
      <c r="V89" t="str">
        <f t="shared" si="24"/>
        <v/>
      </c>
    </row>
    <row r="90" spans="9:22" x14ac:dyDescent="0.35">
      <c r="I90" s="64"/>
      <c r="J90" s="65"/>
      <c r="K90" s="26"/>
      <c r="L90" s="66"/>
      <c r="M90" s="62" t="str">
        <f t="shared" si="16"/>
        <v/>
      </c>
      <c r="N90" s="19"/>
      <c r="O90" s="35" t="str">
        <f t="shared" si="23"/>
        <v/>
      </c>
      <c r="P90" s="35" t="str">
        <f t="shared" si="19"/>
        <v/>
      </c>
      <c r="Q90" s="35" t="str">
        <f t="shared" si="17"/>
        <v/>
      </c>
      <c r="R90" s="35" t="str">
        <f t="shared" si="20"/>
        <v/>
      </c>
      <c r="S90" s="35" t="str">
        <f t="shared" si="21"/>
        <v/>
      </c>
      <c r="T90" s="35" t="str">
        <f t="shared" si="22"/>
        <v/>
      </c>
      <c r="U90" s="35" t="str">
        <f t="shared" si="18"/>
        <v/>
      </c>
      <c r="V90" t="str">
        <f t="shared" si="24"/>
        <v/>
      </c>
    </row>
    <row r="91" spans="9:22" x14ac:dyDescent="0.35">
      <c r="I91" s="64"/>
      <c r="J91" s="65"/>
      <c r="K91" s="26"/>
      <c r="L91" s="66"/>
      <c r="M91" s="62" t="str">
        <f t="shared" si="16"/>
        <v/>
      </c>
      <c r="N91" s="19"/>
      <c r="O91" s="35" t="str">
        <f t="shared" si="23"/>
        <v/>
      </c>
      <c r="P91" s="35" t="str">
        <f t="shared" si="19"/>
        <v/>
      </c>
      <c r="Q91" s="35" t="str">
        <f t="shared" si="17"/>
        <v/>
      </c>
      <c r="R91" s="35" t="str">
        <f t="shared" si="20"/>
        <v/>
      </c>
      <c r="S91" s="35" t="str">
        <f t="shared" si="21"/>
        <v/>
      </c>
      <c r="T91" s="35" t="str">
        <f t="shared" si="22"/>
        <v/>
      </c>
      <c r="U91" s="35" t="str">
        <f t="shared" si="18"/>
        <v/>
      </c>
      <c r="V91" t="str">
        <f t="shared" si="24"/>
        <v/>
      </c>
    </row>
    <row r="92" spans="9:22" x14ac:dyDescent="0.35">
      <c r="I92" s="64"/>
      <c r="J92" s="65"/>
      <c r="K92" s="26"/>
      <c r="L92" s="66"/>
      <c r="M92" s="62" t="str">
        <f t="shared" si="16"/>
        <v/>
      </c>
      <c r="N92" s="19"/>
      <c r="O92" s="35" t="str">
        <f t="shared" si="23"/>
        <v/>
      </c>
      <c r="P92" s="35" t="str">
        <f t="shared" si="19"/>
        <v/>
      </c>
      <c r="Q92" s="35" t="str">
        <f t="shared" si="17"/>
        <v/>
      </c>
      <c r="R92" s="35" t="str">
        <f t="shared" si="20"/>
        <v/>
      </c>
      <c r="S92" s="35" t="str">
        <f t="shared" si="21"/>
        <v/>
      </c>
      <c r="T92" s="35" t="str">
        <f t="shared" si="22"/>
        <v/>
      </c>
      <c r="U92" s="35" t="str">
        <f t="shared" si="18"/>
        <v/>
      </c>
      <c r="V92" t="str">
        <f t="shared" si="24"/>
        <v/>
      </c>
    </row>
    <row r="93" spans="9:22" x14ac:dyDescent="0.35">
      <c r="I93" s="64"/>
      <c r="J93" s="65"/>
      <c r="K93" s="26"/>
      <c r="L93" s="66"/>
      <c r="M93" s="62" t="str">
        <f t="shared" si="16"/>
        <v/>
      </c>
      <c r="N93" s="19"/>
      <c r="O93" s="35" t="str">
        <f t="shared" si="23"/>
        <v/>
      </c>
      <c r="P93" s="35" t="str">
        <f t="shared" si="19"/>
        <v/>
      </c>
      <c r="Q93" s="35" t="str">
        <f t="shared" si="17"/>
        <v/>
      </c>
      <c r="R93" s="35" t="str">
        <f t="shared" si="20"/>
        <v/>
      </c>
      <c r="S93" s="35" t="str">
        <f t="shared" si="21"/>
        <v/>
      </c>
      <c r="T93" s="35" t="str">
        <f t="shared" si="22"/>
        <v/>
      </c>
      <c r="U93" s="35" t="str">
        <f t="shared" si="18"/>
        <v/>
      </c>
      <c r="V93" t="str">
        <f t="shared" si="24"/>
        <v/>
      </c>
    </row>
    <row r="94" spans="9:22" x14ac:dyDescent="0.35">
      <c r="I94" s="64"/>
      <c r="J94" s="65"/>
      <c r="K94" s="26"/>
      <c r="L94" s="66"/>
      <c r="M94" s="62" t="str">
        <f t="shared" si="16"/>
        <v/>
      </c>
      <c r="N94" s="19"/>
      <c r="O94" s="35" t="str">
        <f t="shared" si="23"/>
        <v/>
      </c>
      <c r="P94" s="35" t="str">
        <f t="shared" si="19"/>
        <v/>
      </c>
      <c r="Q94" s="35" t="str">
        <f t="shared" si="17"/>
        <v/>
      </c>
      <c r="R94" s="35" t="str">
        <f t="shared" si="20"/>
        <v/>
      </c>
      <c r="S94" s="35" t="str">
        <f t="shared" si="21"/>
        <v/>
      </c>
      <c r="T94" s="35" t="str">
        <f t="shared" si="22"/>
        <v/>
      </c>
      <c r="U94" s="35" t="str">
        <f t="shared" si="18"/>
        <v/>
      </c>
      <c r="V94" t="str">
        <f t="shared" si="24"/>
        <v/>
      </c>
    </row>
    <row r="95" spans="9:22" x14ac:dyDescent="0.35">
      <c r="I95" s="64"/>
      <c r="J95" s="65"/>
      <c r="K95" s="26"/>
      <c r="L95" s="66"/>
      <c r="M95" s="62" t="str">
        <f t="shared" si="16"/>
        <v/>
      </c>
      <c r="N95" s="19"/>
      <c r="O95" s="35" t="str">
        <f t="shared" si="23"/>
        <v/>
      </c>
      <c r="P95" s="35" t="str">
        <f t="shared" si="19"/>
        <v/>
      </c>
      <c r="Q95" s="35" t="str">
        <f t="shared" si="17"/>
        <v/>
      </c>
      <c r="R95" s="35" t="str">
        <f t="shared" si="20"/>
        <v/>
      </c>
      <c r="S95" s="35" t="str">
        <f t="shared" si="21"/>
        <v/>
      </c>
      <c r="T95" s="35" t="str">
        <f t="shared" si="22"/>
        <v/>
      </c>
      <c r="U95" s="35" t="str">
        <f t="shared" si="18"/>
        <v/>
      </c>
      <c r="V95" t="str">
        <f t="shared" si="24"/>
        <v/>
      </c>
    </row>
    <row r="96" spans="9:22" x14ac:dyDescent="0.35">
      <c r="I96" s="64"/>
      <c r="J96" s="65"/>
      <c r="K96" s="26"/>
      <c r="L96" s="66"/>
      <c r="M96" s="62" t="str">
        <f t="shared" si="16"/>
        <v/>
      </c>
      <c r="N96" s="19"/>
      <c r="O96" s="35" t="str">
        <f t="shared" si="23"/>
        <v/>
      </c>
      <c r="P96" s="35" t="str">
        <f t="shared" si="19"/>
        <v/>
      </c>
      <c r="Q96" s="35" t="str">
        <f t="shared" si="17"/>
        <v/>
      </c>
      <c r="R96" s="35" t="str">
        <f t="shared" si="20"/>
        <v/>
      </c>
      <c r="S96" s="35" t="str">
        <f t="shared" si="21"/>
        <v/>
      </c>
      <c r="T96" s="35" t="str">
        <f t="shared" si="22"/>
        <v/>
      </c>
      <c r="U96" s="35" t="str">
        <f t="shared" si="18"/>
        <v/>
      </c>
      <c r="V96" t="str">
        <f t="shared" si="24"/>
        <v/>
      </c>
    </row>
    <row r="97" spans="9:22" x14ac:dyDescent="0.35">
      <c r="I97" s="64"/>
      <c r="J97" s="65"/>
      <c r="K97" s="26"/>
      <c r="L97" s="66"/>
      <c r="M97" s="62" t="str">
        <f t="shared" si="16"/>
        <v/>
      </c>
      <c r="N97" s="19"/>
      <c r="O97" s="35" t="str">
        <f t="shared" si="23"/>
        <v/>
      </c>
      <c r="P97" s="35" t="str">
        <f t="shared" si="19"/>
        <v/>
      </c>
      <c r="Q97" s="35" t="str">
        <f t="shared" si="17"/>
        <v/>
      </c>
      <c r="R97" s="35" t="str">
        <f t="shared" si="20"/>
        <v/>
      </c>
      <c r="S97" s="35" t="str">
        <f t="shared" si="21"/>
        <v/>
      </c>
      <c r="T97" s="35" t="str">
        <f t="shared" si="22"/>
        <v/>
      </c>
      <c r="U97" s="35" t="str">
        <f t="shared" si="18"/>
        <v/>
      </c>
      <c r="V97" t="str">
        <f t="shared" si="24"/>
        <v/>
      </c>
    </row>
    <row r="98" spans="9:22" x14ac:dyDescent="0.35">
      <c r="I98" s="64"/>
      <c r="J98" s="65"/>
      <c r="K98" s="26"/>
      <c r="L98" s="66"/>
      <c r="M98" s="62" t="str">
        <f t="shared" si="16"/>
        <v/>
      </c>
      <c r="N98" s="19"/>
      <c r="O98" s="35" t="str">
        <f t="shared" si="23"/>
        <v/>
      </c>
      <c r="P98" s="35" t="str">
        <f t="shared" si="19"/>
        <v/>
      </c>
      <c r="Q98" s="35" t="str">
        <f t="shared" si="17"/>
        <v/>
      </c>
      <c r="R98" s="35" t="str">
        <f t="shared" si="20"/>
        <v/>
      </c>
      <c r="S98" s="35" t="str">
        <f t="shared" si="21"/>
        <v/>
      </c>
      <c r="T98" s="35" t="str">
        <f t="shared" si="22"/>
        <v/>
      </c>
      <c r="U98" s="35" t="str">
        <f t="shared" si="18"/>
        <v/>
      </c>
      <c r="V98" t="str">
        <f t="shared" si="24"/>
        <v/>
      </c>
    </row>
    <row r="99" spans="9:22" x14ac:dyDescent="0.35">
      <c r="I99" s="64"/>
      <c r="J99" s="65"/>
      <c r="K99" s="26"/>
      <c r="L99" s="66"/>
      <c r="M99" s="62" t="str">
        <f t="shared" si="16"/>
        <v/>
      </c>
      <c r="N99" s="19"/>
      <c r="O99" s="35" t="str">
        <f t="shared" si="23"/>
        <v/>
      </c>
      <c r="P99" s="35" t="str">
        <f t="shared" si="19"/>
        <v/>
      </c>
      <c r="Q99" s="35" t="str">
        <f t="shared" si="17"/>
        <v/>
      </c>
      <c r="R99" s="35" t="str">
        <f t="shared" si="20"/>
        <v/>
      </c>
      <c r="S99" s="35" t="str">
        <f t="shared" si="21"/>
        <v/>
      </c>
      <c r="T99" s="35" t="str">
        <f t="shared" si="22"/>
        <v/>
      </c>
      <c r="U99" s="35" t="str">
        <f t="shared" si="18"/>
        <v/>
      </c>
      <c r="V99" t="str">
        <f t="shared" si="24"/>
        <v/>
      </c>
    </row>
    <row r="100" spans="9:22" x14ac:dyDescent="0.35">
      <c r="I100" s="64"/>
      <c r="J100" s="65"/>
      <c r="K100" s="26"/>
      <c r="L100" s="66"/>
      <c r="M100" s="62" t="str">
        <f t="shared" si="16"/>
        <v/>
      </c>
      <c r="N100" s="19"/>
      <c r="O100" s="35" t="str">
        <f t="shared" si="23"/>
        <v/>
      </c>
      <c r="P100" s="35" t="str">
        <f t="shared" si="19"/>
        <v/>
      </c>
      <c r="Q100" s="35" t="str">
        <f t="shared" si="17"/>
        <v/>
      </c>
      <c r="R100" s="35" t="str">
        <f t="shared" si="20"/>
        <v/>
      </c>
      <c r="S100" s="35" t="str">
        <f t="shared" si="21"/>
        <v/>
      </c>
      <c r="T100" s="35" t="str">
        <f t="shared" si="22"/>
        <v/>
      </c>
      <c r="U100" s="35" t="str">
        <f t="shared" si="18"/>
        <v/>
      </c>
      <c r="V100" t="str">
        <f t="shared" si="24"/>
        <v/>
      </c>
    </row>
    <row r="101" spans="9:22" x14ac:dyDescent="0.35">
      <c r="I101" s="64"/>
      <c r="J101" s="65"/>
      <c r="K101" s="26"/>
      <c r="L101" s="66"/>
      <c r="M101" s="62" t="str">
        <f t="shared" si="16"/>
        <v/>
      </c>
      <c r="N101" s="19"/>
      <c r="O101" s="35" t="str">
        <f t="shared" si="23"/>
        <v/>
      </c>
      <c r="P101" s="35" t="str">
        <f t="shared" si="19"/>
        <v/>
      </c>
      <c r="Q101" s="35" t="str">
        <f t="shared" si="17"/>
        <v/>
      </c>
      <c r="R101" s="35" t="str">
        <f t="shared" si="20"/>
        <v/>
      </c>
      <c r="S101" s="35" t="str">
        <f t="shared" si="21"/>
        <v/>
      </c>
      <c r="T101" s="35" t="str">
        <f t="shared" si="22"/>
        <v/>
      </c>
      <c r="U101" s="35" t="str">
        <f t="shared" si="18"/>
        <v/>
      </c>
      <c r="V101" t="str">
        <f t="shared" si="24"/>
        <v/>
      </c>
    </row>
    <row r="102" spans="9:22" x14ac:dyDescent="0.35">
      <c r="I102" s="64"/>
      <c r="J102" s="65"/>
      <c r="K102" s="26"/>
      <c r="L102" s="66"/>
      <c r="M102" s="62" t="str">
        <f t="shared" si="16"/>
        <v/>
      </c>
      <c r="N102" s="19"/>
      <c r="O102" s="35" t="str">
        <f t="shared" si="23"/>
        <v/>
      </c>
      <c r="P102" s="35" t="str">
        <f t="shared" si="19"/>
        <v/>
      </c>
      <c r="Q102" s="35" t="str">
        <f t="shared" si="17"/>
        <v/>
      </c>
      <c r="R102" s="35" t="str">
        <f t="shared" si="20"/>
        <v/>
      </c>
      <c r="S102" s="35" t="str">
        <f t="shared" si="21"/>
        <v/>
      </c>
      <c r="T102" s="35" t="str">
        <f t="shared" si="22"/>
        <v/>
      </c>
      <c r="U102" s="35" t="str">
        <f t="shared" si="18"/>
        <v/>
      </c>
      <c r="V102" t="str">
        <f t="shared" si="24"/>
        <v/>
      </c>
    </row>
    <row r="103" spans="9:22" x14ac:dyDescent="0.35">
      <c r="I103" s="64"/>
      <c r="J103" s="65"/>
      <c r="K103" s="26"/>
      <c r="L103" s="66"/>
      <c r="M103" s="62" t="str">
        <f t="shared" si="16"/>
        <v/>
      </c>
      <c r="N103" s="19"/>
      <c r="O103" s="35" t="str">
        <f t="shared" si="23"/>
        <v/>
      </c>
      <c r="P103" s="35" t="str">
        <f t="shared" si="19"/>
        <v/>
      </c>
      <c r="Q103" s="35" t="str">
        <f t="shared" si="17"/>
        <v/>
      </c>
      <c r="R103" s="35" t="str">
        <f t="shared" si="20"/>
        <v/>
      </c>
      <c r="S103" s="35" t="str">
        <f t="shared" si="21"/>
        <v/>
      </c>
      <c r="T103" s="35" t="str">
        <f t="shared" si="22"/>
        <v/>
      </c>
      <c r="U103" s="35" t="str">
        <f t="shared" si="18"/>
        <v/>
      </c>
      <c r="V103" t="str">
        <f t="shared" si="24"/>
        <v/>
      </c>
    </row>
    <row r="104" spans="9:22" x14ac:dyDescent="0.35">
      <c r="I104" s="64"/>
      <c r="J104" s="65"/>
      <c r="K104" s="26"/>
      <c r="L104" s="66"/>
      <c r="M104" s="62" t="str">
        <f t="shared" si="16"/>
        <v/>
      </c>
      <c r="N104" s="19"/>
      <c r="O104" s="35" t="str">
        <f t="shared" si="23"/>
        <v/>
      </c>
      <c r="P104" s="35" t="str">
        <f t="shared" si="19"/>
        <v/>
      </c>
      <c r="Q104" s="35" t="str">
        <f t="shared" si="17"/>
        <v/>
      </c>
      <c r="R104" s="35" t="str">
        <f t="shared" si="20"/>
        <v/>
      </c>
      <c r="S104" s="35" t="str">
        <f t="shared" si="21"/>
        <v/>
      </c>
      <c r="T104" s="35" t="str">
        <f t="shared" si="22"/>
        <v/>
      </c>
      <c r="U104" s="35" t="str">
        <f t="shared" si="18"/>
        <v/>
      </c>
      <c r="V104" t="str">
        <f t="shared" si="24"/>
        <v/>
      </c>
    </row>
    <row r="105" spans="9:22" x14ac:dyDescent="0.35">
      <c r="I105" s="64"/>
      <c r="J105" s="65"/>
      <c r="K105" s="26"/>
      <c r="L105" s="66"/>
      <c r="M105" s="62" t="str">
        <f t="shared" si="16"/>
        <v/>
      </c>
      <c r="N105" s="19"/>
      <c r="O105" s="35" t="str">
        <f t="shared" si="23"/>
        <v/>
      </c>
      <c r="P105" s="35" t="str">
        <f t="shared" si="19"/>
        <v/>
      </c>
      <c r="Q105" s="35" t="str">
        <f t="shared" si="17"/>
        <v/>
      </c>
      <c r="R105" s="35" t="str">
        <f t="shared" si="20"/>
        <v/>
      </c>
      <c r="S105" s="35" t="str">
        <f t="shared" si="21"/>
        <v/>
      </c>
      <c r="T105" s="35" t="str">
        <f t="shared" si="22"/>
        <v/>
      </c>
      <c r="U105" s="35" t="str">
        <f t="shared" si="18"/>
        <v/>
      </c>
      <c r="V105" t="str">
        <f t="shared" si="24"/>
        <v/>
      </c>
    </row>
    <row r="106" spans="9:22" x14ac:dyDescent="0.35">
      <c r="I106" s="64"/>
      <c r="J106" s="65"/>
      <c r="K106" s="26"/>
      <c r="L106" s="66"/>
      <c r="M106" s="62" t="str">
        <f t="shared" si="16"/>
        <v/>
      </c>
      <c r="N106" s="19"/>
      <c r="O106" s="35" t="str">
        <f t="shared" si="23"/>
        <v/>
      </c>
      <c r="P106" s="35" t="str">
        <f t="shared" si="19"/>
        <v/>
      </c>
      <c r="Q106" s="35" t="str">
        <f t="shared" si="17"/>
        <v/>
      </c>
      <c r="R106" s="35" t="str">
        <f t="shared" si="20"/>
        <v/>
      </c>
      <c r="S106" s="35" t="str">
        <f t="shared" si="21"/>
        <v/>
      </c>
      <c r="T106" s="35" t="str">
        <f t="shared" si="22"/>
        <v/>
      </c>
      <c r="U106" s="35" t="str">
        <f t="shared" si="18"/>
        <v/>
      </c>
      <c r="V106" t="str">
        <f t="shared" si="24"/>
        <v/>
      </c>
    </row>
    <row r="107" spans="9:22" x14ac:dyDescent="0.35">
      <c r="I107" s="64"/>
      <c r="J107" s="65"/>
      <c r="K107" s="26"/>
      <c r="L107" s="66"/>
      <c r="M107" s="62" t="str">
        <f t="shared" si="16"/>
        <v/>
      </c>
      <c r="N107" s="19"/>
      <c r="O107" s="35" t="str">
        <f t="shared" si="23"/>
        <v/>
      </c>
      <c r="P107" s="35" t="str">
        <f t="shared" si="19"/>
        <v/>
      </c>
      <c r="Q107" s="35" t="str">
        <f t="shared" si="17"/>
        <v/>
      </c>
      <c r="R107" s="35" t="str">
        <f t="shared" si="20"/>
        <v/>
      </c>
      <c r="S107" s="35" t="str">
        <f t="shared" si="21"/>
        <v/>
      </c>
      <c r="T107" s="35" t="str">
        <f t="shared" si="22"/>
        <v/>
      </c>
      <c r="U107" s="35" t="str">
        <f t="shared" si="18"/>
        <v/>
      </c>
      <c r="V107" t="str">
        <f t="shared" si="24"/>
        <v/>
      </c>
    </row>
    <row r="108" spans="9:22" x14ac:dyDescent="0.35">
      <c r="I108" s="64"/>
      <c r="J108" s="65"/>
      <c r="K108" s="26"/>
      <c r="L108" s="66"/>
      <c r="M108" s="62" t="str">
        <f t="shared" si="16"/>
        <v/>
      </c>
      <c r="N108" s="19"/>
      <c r="O108" s="35" t="str">
        <f t="shared" si="23"/>
        <v/>
      </c>
      <c r="P108" s="35" t="str">
        <f t="shared" si="19"/>
        <v/>
      </c>
      <c r="Q108" s="35" t="str">
        <f t="shared" si="17"/>
        <v/>
      </c>
      <c r="R108" s="35" t="str">
        <f t="shared" si="20"/>
        <v/>
      </c>
      <c r="S108" s="35" t="str">
        <f t="shared" si="21"/>
        <v/>
      </c>
      <c r="T108" s="35" t="str">
        <f t="shared" si="22"/>
        <v/>
      </c>
      <c r="U108" s="35" t="str">
        <f t="shared" si="18"/>
        <v/>
      </c>
      <c r="V108" t="str">
        <f t="shared" si="24"/>
        <v/>
      </c>
    </row>
    <row r="109" spans="9:22" x14ac:dyDescent="0.35">
      <c r="I109" s="64"/>
      <c r="J109" s="65"/>
      <c r="K109" s="26"/>
      <c r="L109" s="66"/>
      <c r="M109" s="62" t="str">
        <f t="shared" si="16"/>
        <v/>
      </c>
      <c r="N109" s="19"/>
      <c r="O109" s="35" t="str">
        <f t="shared" si="23"/>
        <v/>
      </c>
      <c r="P109" s="35" t="str">
        <f t="shared" si="19"/>
        <v/>
      </c>
      <c r="Q109" s="35" t="str">
        <f t="shared" si="17"/>
        <v/>
      </c>
      <c r="R109" s="35" t="str">
        <f t="shared" si="20"/>
        <v/>
      </c>
      <c r="S109" s="35" t="str">
        <f t="shared" si="21"/>
        <v/>
      </c>
      <c r="T109" s="35" t="str">
        <f t="shared" si="22"/>
        <v/>
      </c>
      <c r="U109" s="35" t="str">
        <f t="shared" si="18"/>
        <v/>
      </c>
      <c r="V109" t="str">
        <f t="shared" si="24"/>
        <v/>
      </c>
    </row>
    <row r="110" spans="9:22" x14ac:dyDescent="0.35">
      <c r="I110" s="64"/>
      <c r="J110" s="65"/>
      <c r="K110" s="26"/>
      <c r="L110" s="66"/>
      <c r="M110" s="62" t="str">
        <f t="shared" si="16"/>
        <v/>
      </c>
      <c r="N110" s="19"/>
      <c r="O110" s="35" t="str">
        <f t="shared" si="23"/>
        <v/>
      </c>
      <c r="P110" s="35" t="str">
        <f t="shared" si="19"/>
        <v/>
      </c>
      <c r="Q110" s="35" t="str">
        <f t="shared" si="17"/>
        <v/>
      </c>
      <c r="R110" s="35" t="str">
        <f t="shared" si="20"/>
        <v/>
      </c>
      <c r="S110" s="35" t="str">
        <f t="shared" si="21"/>
        <v/>
      </c>
      <c r="T110" s="35" t="str">
        <f t="shared" si="22"/>
        <v/>
      </c>
      <c r="U110" s="35" t="str">
        <f t="shared" si="18"/>
        <v/>
      </c>
      <c r="V110" t="str">
        <f t="shared" si="24"/>
        <v/>
      </c>
    </row>
    <row r="111" spans="9:22" x14ac:dyDescent="0.35">
      <c r="I111" s="64"/>
      <c r="J111" s="65"/>
      <c r="K111" s="26"/>
      <c r="L111" s="66"/>
      <c r="M111" s="62" t="str">
        <f t="shared" si="16"/>
        <v/>
      </c>
      <c r="N111" s="19"/>
      <c r="O111" s="35" t="str">
        <f t="shared" si="23"/>
        <v/>
      </c>
      <c r="P111" s="35" t="str">
        <f t="shared" si="19"/>
        <v/>
      </c>
      <c r="Q111" s="35" t="str">
        <f t="shared" si="17"/>
        <v/>
      </c>
      <c r="R111" s="35" t="str">
        <f t="shared" si="20"/>
        <v/>
      </c>
      <c r="S111" s="35" t="str">
        <f t="shared" si="21"/>
        <v/>
      </c>
      <c r="T111" s="35" t="str">
        <f t="shared" si="22"/>
        <v/>
      </c>
      <c r="U111" s="35" t="str">
        <f t="shared" si="18"/>
        <v/>
      </c>
      <c r="V111" t="str">
        <f t="shared" si="24"/>
        <v/>
      </c>
    </row>
    <row r="112" spans="9:22" x14ac:dyDescent="0.35">
      <c r="I112" s="64"/>
      <c r="J112" s="65"/>
      <c r="K112" s="26"/>
      <c r="L112" s="66"/>
      <c r="M112" s="62" t="str">
        <f t="shared" si="16"/>
        <v/>
      </c>
      <c r="N112" s="19"/>
      <c r="O112" s="35" t="str">
        <f t="shared" si="23"/>
        <v/>
      </c>
      <c r="P112" s="35" t="str">
        <f t="shared" si="19"/>
        <v/>
      </c>
      <c r="Q112" s="35" t="str">
        <f t="shared" si="17"/>
        <v/>
      </c>
      <c r="R112" s="35" t="str">
        <f t="shared" si="20"/>
        <v/>
      </c>
      <c r="S112" s="35" t="str">
        <f t="shared" si="21"/>
        <v/>
      </c>
      <c r="T112" s="35" t="str">
        <f t="shared" si="22"/>
        <v/>
      </c>
      <c r="U112" s="35" t="str">
        <f t="shared" si="18"/>
        <v/>
      </c>
      <c r="V112" t="str">
        <f t="shared" si="24"/>
        <v/>
      </c>
    </row>
    <row r="113" spans="9:22" x14ac:dyDescent="0.35">
      <c r="I113" s="64"/>
      <c r="J113" s="65"/>
      <c r="K113" s="26"/>
      <c r="L113" s="66"/>
      <c r="M113" s="62" t="str">
        <f t="shared" si="16"/>
        <v/>
      </c>
      <c r="N113" s="19"/>
      <c r="O113" s="35" t="str">
        <f t="shared" si="23"/>
        <v/>
      </c>
      <c r="P113" s="35" t="str">
        <f t="shared" si="19"/>
        <v/>
      </c>
      <c r="Q113" s="35" t="str">
        <f t="shared" si="17"/>
        <v/>
      </c>
      <c r="R113" s="35" t="str">
        <f t="shared" si="20"/>
        <v/>
      </c>
      <c r="S113" s="35" t="str">
        <f t="shared" si="21"/>
        <v/>
      </c>
      <c r="T113" s="35" t="str">
        <f t="shared" si="22"/>
        <v/>
      </c>
      <c r="U113" s="35" t="str">
        <f t="shared" si="18"/>
        <v/>
      </c>
      <c r="V113" t="str">
        <f t="shared" si="24"/>
        <v/>
      </c>
    </row>
    <row r="114" spans="9:22" x14ac:dyDescent="0.35">
      <c r="I114" s="64"/>
      <c r="J114" s="65"/>
      <c r="K114" s="26"/>
      <c r="L114" s="66"/>
      <c r="M114" s="62" t="str">
        <f t="shared" si="16"/>
        <v/>
      </c>
      <c r="N114" s="19"/>
      <c r="O114" s="35" t="str">
        <f t="shared" si="23"/>
        <v/>
      </c>
      <c r="P114" s="35" t="str">
        <f t="shared" si="19"/>
        <v/>
      </c>
      <c r="Q114" s="35" t="str">
        <f t="shared" si="17"/>
        <v/>
      </c>
      <c r="R114" s="35" t="str">
        <f t="shared" si="20"/>
        <v/>
      </c>
      <c r="S114" s="35" t="str">
        <f t="shared" si="21"/>
        <v/>
      </c>
      <c r="T114" s="35" t="str">
        <f t="shared" si="22"/>
        <v/>
      </c>
      <c r="U114" s="35" t="str">
        <f t="shared" si="18"/>
        <v/>
      </c>
      <c r="V114" t="str">
        <f t="shared" si="24"/>
        <v/>
      </c>
    </row>
    <row r="115" spans="9:22" x14ac:dyDescent="0.35">
      <c r="I115" s="64"/>
      <c r="J115" s="65"/>
      <c r="K115" s="26"/>
      <c r="L115" s="66"/>
      <c r="M115" s="62" t="str">
        <f t="shared" si="16"/>
        <v/>
      </c>
      <c r="N115" s="19"/>
      <c r="O115" s="35" t="str">
        <f t="shared" si="23"/>
        <v/>
      </c>
      <c r="P115" s="35" t="str">
        <f t="shared" si="19"/>
        <v/>
      </c>
      <c r="Q115" s="35" t="str">
        <f t="shared" si="17"/>
        <v/>
      </c>
      <c r="R115" s="35" t="str">
        <f t="shared" si="20"/>
        <v/>
      </c>
      <c r="S115" s="35" t="str">
        <f t="shared" si="21"/>
        <v/>
      </c>
      <c r="T115" s="35" t="str">
        <f t="shared" si="22"/>
        <v/>
      </c>
      <c r="U115" s="35" t="str">
        <f t="shared" si="18"/>
        <v/>
      </c>
      <c r="V115" t="str">
        <f t="shared" si="24"/>
        <v/>
      </c>
    </row>
    <row r="116" spans="9:22" x14ac:dyDescent="0.35">
      <c r="I116" s="64"/>
      <c r="J116" s="65"/>
      <c r="K116" s="26"/>
      <c r="L116" s="66"/>
      <c r="M116" s="62" t="str">
        <f t="shared" si="16"/>
        <v/>
      </c>
      <c r="N116" s="19"/>
      <c r="O116" s="35" t="str">
        <f t="shared" si="23"/>
        <v/>
      </c>
      <c r="P116" s="35" t="str">
        <f t="shared" si="19"/>
        <v/>
      </c>
      <c r="Q116" s="35" t="str">
        <f t="shared" si="17"/>
        <v/>
      </c>
      <c r="R116" s="35" t="str">
        <f t="shared" si="20"/>
        <v/>
      </c>
      <c r="S116" s="35" t="str">
        <f t="shared" si="21"/>
        <v/>
      </c>
      <c r="T116" s="35" t="str">
        <f t="shared" si="22"/>
        <v/>
      </c>
      <c r="U116" s="35" t="str">
        <f t="shared" si="18"/>
        <v/>
      </c>
      <c r="V116" t="str">
        <f t="shared" si="24"/>
        <v/>
      </c>
    </row>
    <row r="117" spans="9:22" x14ac:dyDescent="0.35">
      <c r="I117" s="64"/>
      <c r="J117" s="65"/>
      <c r="K117" s="26"/>
      <c r="L117" s="66"/>
      <c r="M117" s="62" t="str">
        <f t="shared" si="16"/>
        <v/>
      </c>
      <c r="N117" s="19"/>
      <c r="O117" s="35" t="str">
        <f t="shared" si="23"/>
        <v/>
      </c>
      <c r="P117" s="35" t="str">
        <f t="shared" si="19"/>
        <v/>
      </c>
      <c r="Q117" s="35" t="str">
        <f t="shared" si="17"/>
        <v/>
      </c>
      <c r="R117" s="35" t="str">
        <f t="shared" si="20"/>
        <v/>
      </c>
      <c r="S117" s="35" t="str">
        <f t="shared" si="21"/>
        <v/>
      </c>
      <c r="T117" s="35" t="str">
        <f t="shared" si="22"/>
        <v/>
      </c>
      <c r="U117" s="35" t="str">
        <f t="shared" si="18"/>
        <v/>
      </c>
      <c r="V117" t="str">
        <f t="shared" si="24"/>
        <v/>
      </c>
    </row>
    <row r="118" spans="9:22" x14ac:dyDescent="0.35">
      <c r="I118" s="64"/>
      <c r="J118" s="65"/>
      <c r="K118" s="26"/>
      <c r="L118" s="66"/>
      <c r="M118" s="62" t="str">
        <f t="shared" si="16"/>
        <v/>
      </c>
      <c r="N118" s="19"/>
      <c r="O118" s="35" t="str">
        <f t="shared" si="23"/>
        <v/>
      </c>
      <c r="P118" s="35" t="str">
        <f t="shared" si="19"/>
        <v/>
      </c>
      <c r="Q118" s="35" t="str">
        <f t="shared" si="17"/>
        <v/>
      </c>
      <c r="R118" s="35" t="str">
        <f t="shared" si="20"/>
        <v/>
      </c>
      <c r="S118" s="35" t="str">
        <f t="shared" si="21"/>
        <v/>
      </c>
      <c r="T118" s="35" t="str">
        <f t="shared" si="22"/>
        <v/>
      </c>
      <c r="U118" s="35" t="str">
        <f t="shared" si="18"/>
        <v/>
      </c>
      <c r="V118" t="str">
        <f t="shared" si="24"/>
        <v/>
      </c>
    </row>
    <row r="119" spans="9:22" x14ac:dyDescent="0.35">
      <c r="I119" s="64"/>
      <c r="J119" s="65"/>
      <c r="K119" s="26"/>
      <c r="L119" s="66"/>
      <c r="M119" s="62" t="str">
        <f t="shared" si="16"/>
        <v/>
      </c>
      <c r="N119" s="19"/>
      <c r="O119" s="35" t="str">
        <f t="shared" si="23"/>
        <v/>
      </c>
      <c r="P119" s="35" t="str">
        <f t="shared" si="19"/>
        <v/>
      </c>
      <c r="Q119" s="35" t="str">
        <f t="shared" si="17"/>
        <v/>
      </c>
      <c r="R119" s="35" t="str">
        <f t="shared" si="20"/>
        <v/>
      </c>
      <c r="S119" s="35" t="str">
        <f t="shared" si="21"/>
        <v/>
      </c>
      <c r="T119" s="35" t="str">
        <f t="shared" si="22"/>
        <v/>
      </c>
      <c r="U119" s="35" t="str">
        <f t="shared" si="18"/>
        <v/>
      </c>
      <c r="V119" t="str">
        <f t="shared" si="24"/>
        <v/>
      </c>
    </row>
    <row r="120" spans="9:22" x14ac:dyDescent="0.35">
      <c r="I120" s="64"/>
      <c r="J120" s="65"/>
      <c r="K120" s="26"/>
      <c r="L120" s="66"/>
      <c r="M120" s="62" t="str">
        <f t="shared" si="16"/>
        <v/>
      </c>
      <c r="N120" s="19"/>
      <c r="O120" s="35" t="str">
        <f t="shared" si="23"/>
        <v/>
      </c>
      <c r="P120" s="35" t="str">
        <f t="shared" si="19"/>
        <v/>
      </c>
      <c r="Q120" s="35" t="str">
        <f t="shared" si="17"/>
        <v/>
      </c>
      <c r="R120" s="35" t="str">
        <f t="shared" si="20"/>
        <v/>
      </c>
      <c r="S120" s="35" t="str">
        <f t="shared" si="21"/>
        <v/>
      </c>
      <c r="T120" s="35" t="str">
        <f t="shared" si="22"/>
        <v/>
      </c>
      <c r="U120" s="35" t="str">
        <f t="shared" si="18"/>
        <v/>
      </c>
      <c r="V120" t="str">
        <f t="shared" si="24"/>
        <v/>
      </c>
    </row>
    <row r="121" spans="9:22" x14ac:dyDescent="0.35">
      <c r="I121" s="64"/>
      <c r="J121" s="65"/>
      <c r="K121" s="26"/>
      <c r="L121" s="66"/>
      <c r="M121" s="62" t="str">
        <f t="shared" si="16"/>
        <v/>
      </c>
      <c r="N121" s="19"/>
      <c r="O121" s="35" t="str">
        <f t="shared" si="23"/>
        <v/>
      </c>
      <c r="P121" s="35" t="str">
        <f t="shared" si="19"/>
        <v/>
      </c>
      <c r="Q121" s="35" t="str">
        <f t="shared" si="17"/>
        <v/>
      </c>
      <c r="R121" s="35" t="str">
        <f t="shared" si="20"/>
        <v/>
      </c>
      <c r="S121" s="35" t="str">
        <f t="shared" si="21"/>
        <v/>
      </c>
      <c r="T121" s="35" t="str">
        <f t="shared" si="22"/>
        <v/>
      </c>
      <c r="U121" s="35" t="str">
        <f t="shared" si="18"/>
        <v/>
      </c>
      <c r="V121" t="str">
        <f t="shared" si="24"/>
        <v/>
      </c>
    </row>
    <row r="122" spans="9:22" x14ac:dyDescent="0.35">
      <c r="I122" s="64"/>
      <c r="J122" s="65"/>
      <c r="K122" s="26"/>
      <c r="L122" s="66"/>
      <c r="M122" s="62" t="str">
        <f t="shared" si="16"/>
        <v/>
      </c>
      <c r="N122" s="19"/>
      <c r="O122" s="35" t="str">
        <f t="shared" si="23"/>
        <v/>
      </c>
      <c r="P122" s="35" t="str">
        <f t="shared" si="19"/>
        <v/>
      </c>
      <c r="Q122" s="35" t="str">
        <f t="shared" si="17"/>
        <v/>
      </c>
      <c r="R122" s="35" t="str">
        <f t="shared" si="20"/>
        <v/>
      </c>
      <c r="S122" s="35" t="str">
        <f t="shared" si="21"/>
        <v/>
      </c>
      <c r="T122" s="35" t="str">
        <f t="shared" si="22"/>
        <v/>
      </c>
      <c r="U122" s="35" t="str">
        <f t="shared" si="18"/>
        <v/>
      </c>
      <c r="V122" t="str">
        <f t="shared" si="24"/>
        <v/>
      </c>
    </row>
  </sheetData>
  <sheetProtection sheet="1" objects="1" scenarios="1"/>
  <autoFilter ref="I21:M60" xr:uid="{6994839D-0C71-4703-BEF9-B609DA7D5A70}">
    <sortState xmlns:xlrd2="http://schemas.microsoft.com/office/spreadsheetml/2017/richdata2" ref="I22:M60">
      <sortCondition ref="I21:I60"/>
    </sortState>
  </autoFilter>
  <sortState xmlns:xlrd2="http://schemas.microsoft.com/office/spreadsheetml/2017/richdata2" ref="E22:G34">
    <sortCondition ref="F22:F34"/>
  </sortState>
  <mergeCells count="5">
    <mergeCell ref="D5:G5"/>
    <mergeCell ref="I5:M5"/>
    <mergeCell ref="A5:B5"/>
    <mergeCell ref="I19:M19"/>
    <mergeCell ref="E19:F19"/>
  </mergeCells>
  <phoneticPr fontId="6" type="noConversion"/>
  <conditionalFormatting sqref="I23:I59">
    <cfRule type="duplicateValues" dxfId="24" priority="18"/>
  </conditionalFormatting>
  <conditionalFormatting sqref="R22:R122">
    <cfRule type="cellIs" dxfId="23" priority="3" operator="equal">
      <formula>"vrai()"</formula>
    </cfRule>
    <cfRule type="cellIs" dxfId="22" priority="4" operator="equal">
      <formula>"vrai()"</formula>
    </cfRule>
  </conditionalFormatting>
  <conditionalFormatting sqref="R23:R122">
    <cfRule type="cellIs" dxfId="21" priority="6" operator="equal">
      <formula>"vrai()"</formula>
    </cfRule>
    <cfRule type="cellIs" dxfId="20" priority="7" operator="equal">
      <formula>"vrai()"</formula>
    </cfRule>
  </conditionalFormatting>
  <conditionalFormatting sqref="T22:T122 W23:X60">
    <cfRule type="cellIs" dxfId="19" priority="19" operator="equal">
      <formula>"vrai()"</formula>
    </cfRule>
    <cfRule type="cellIs" dxfId="18" priority="20" operator="equal">
      <formula>"vrai()"</formula>
    </cfRule>
  </conditionalFormatting>
  <dataValidations count="2">
    <dataValidation type="list" showInputMessage="1" showErrorMessage="1" sqref="B2" xr:uid="{1EDA75D0-5E56-449A-BA4F-290167903C8A}">
      <formula1>"A, B,C"</formula1>
    </dataValidation>
    <dataValidation type="list" allowBlank="1" showInputMessage="1" showErrorMessage="1" sqref="B9" xr:uid="{4E9E3B1B-7274-46DC-A915-FB931CB1D3EB}">
      <formula1>"Oui, Non"</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iconSet" priority="11" id="{2592A85D-5725-4A57-A2EF-F3B320199F86}">
            <x14:iconSet iconSet="3Symbols2" showValue="0" custom="1">
              <x14:cfvo type="percent">
                <xm:f>0</xm:f>
              </x14:cfvo>
              <x14:cfvo type="num">
                <xm:f>0</xm:f>
              </x14:cfvo>
              <x14:cfvo type="num">
                <xm:f>1</xm:f>
              </x14:cfvo>
              <x14:cfIcon iconSet="NoIcons" iconId="0"/>
              <x14:cfIcon iconSet="NoIcons" iconId="0"/>
              <x14:cfIcon iconSet="3Symbols2" iconId="0"/>
            </x14:iconSet>
          </x14:cfRule>
          <xm:sqref>O22:R122</xm:sqref>
        </x14:conditionalFormatting>
        <x14:conditionalFormatting xmlns:xm="http://schemas.microsoft.com/office/excel/2006/main">
          <x14:cfRule type="iconSet" priority="5" id="{4BCDEBCD-E028-4832-88F6-1B042C1D4D76}">
            <x14:iconSet showValue="0" custom="1">
              <x14:cfvo type="percent">
                <xm:f>0</xm:f>
              </x14:cfvo>
              <x14:cfvo type="num">
                <xm:f>0</xm:f>
              </x14:cfvo>
              <x14:cfvo type="num">
                <xm:f>1</xm:f>
              </x14:cfvo>
              <x14:cfIcon iconSet="NoIcons" iconId="0"/>
              <x14:cfIcon iconSet="NoIcons" iconId="0"/>
              <x14:cfIcon iconSet="3TrafficLights1" iconId="2"/>
            </x14:iconSet>
          </x14:cfRule>
          <xm:sqref>S22:S122</xm:sqref>
        </x14:conditionalFormatting>
        <x14:conditionalFormatting xmlns:xm="http://schemas.microsoft.com/office/excel/2006/main">
          <x14:cfRule type="iconSet" priority="1" id="{3B744DC0-B622-4FE7-8DC1-619F9D8479AB}">
            <x14:iconSet showValue="0" custom="1">
              <x14:cfvo type="percent">
                <xm:f>0</xm:f>
              </x14:cfvo>
              <x14:cfvo type="num">
                <xm:f>0</xm:f>
              </x14:cfvo>
              <x14:cfvo type="num">
                <xm:f>1</xm:f>
              </x14:cfvo>
              <x14:cfIcon iconSet="NoIcons" iconId="0"/>
              <x14:cfIcon iconSet="NoIcons" iconId="0"/>
              <x14:cfIcon iconSet="3Signs" iconId="1"/>
            </x14:iconSet>
          </x14:cfRule>
          <xm:sqref>T61:U122</xm:sqref>
        </x14:conditionalFormatting>
        <x14:conditionalFormatting xmlns:xm="http://schemas.microsoft.com/office/excel/2006/main">
          <x14:cfRule type="iconSet" priority="10" id="{A7D6FFCA-BFF5-4B2E-87B2-9A41638B7BA2}">
            <x14:iconSet showValue="0" custom="1">
              <x14:cfvo type="percent">
                <xm:f>0</xm:f>
              </x14:cfvo>
              <x14:cfvo type="num">
                <xm:f>0</xm:f>
              </x14:cfvo>
              <x14:cfvo type="num">
                <xm:f>1</xm:f>
              </x14:cfvo>
              <x14:cfIcon iconSet="NoIcons" iconId="0"/>
              <x14:cfIcon iconSet="NoIcons" iconId="0"/>
              <x14:cfIcon iconSet="3Signs" iconId="1"/>
            </x14:iconSet>
          </x14:cfRule>
          <xm:sqref>T22:V60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4E73D-565A-4410-8FC6-0130E5E12265}">
  <dimension ref="A1:BT53"/>
  <sheetViews>
    <sheetView tabSelected="1" zoomScale="70" zoomScaleNormal="70" workbookViewId="0">
      <selection activeCell="B2" sqref="B2"/>
    </sheetView>
  </sheetViews>
  <sheetFormatPr baseColWidth="10" defaultRowHeight="14.5" x14ac:dyDescent="0.35"/>
  <sheetData>
    <row r="1" spans="1:72" ht="12.75" customHeight="1" x14ac:dyDescent="0.55000000000000004">
      <c r="A1" s="73"/>
    </row>
    <row r="2" spans="1:72" ht="33.75" customHeight="1" x14ac:dyDescent="0.35">
      <c r="B2" s="35" t="e" vm="1">
        <v>#VALUE!</v>
      </c>
      <c r="C2" s="74" t="str">
        <f>"Année scolaire "&amp;annee1&amp;" - "&amp;annee2&amp;" Zone "&amp;zone</f>
        <v>Année scolaire 2026 - 2027 Zone A</v>
      </c>
    </row>
    <row r="3" spans="1:72" ht="15" thickBot="1" x14ac:dyDescent="0.4"/>
    <row r="4" spans="1:72" x14ac:dyDescent="0.35">
      <c r="B4" s="44">
        <f>DATE(annee1,9,1)</f>
        <v>46266</v>
      </c>
      <c r="C4" s="45"/>
      <c r="D4" s="45"/>
      <c r="E4" s="45"/>
      <c r="F4" s="46"/>
      <c r="H4" s="44">
        <f>EDATE(B4,1)</f>
        <v>46296</v>
      </c>
      <c r="I4" s="45"/>
      <c r="J4" s="45"/>
      <c r="K4" s="45"/>
      <c r="L4" s="46"/>
      <c r="N4" s="44">
        <f>EDATE(H4,1)</f>
        <v>46327</v>
      </c>
      <c r="O4" s="45"/>
      <c r="P4" s="45"/>
      <c r="Q4" s="45"/>
      <c r="R4" s="46"/>
      <c r="T4" s="44">
        <f>EDATE(N4,1)</f>
        <v>46357</v>
      </c>
      <c r="U4" s="45"/>
      <c r="V4" s="45"/>
      <c r="W4" s="45"/>
      <c r="X4" s="46"/>
      <c r="Z4" s="44">
        <f>EDATE(T4,1)</f>
        <v>46388</v>
      </c>
      <c r="AA4" s="45"/>
      <c r="AB4" s="45"/>
      <c r="AC4" s="45"/>
      <c r="AD4" s="46"/>
      <c r="AF4" s="44">
        <f>EDATE(Z4,1)</f>
        <v>46419</v>
      </c>
      <c r="AG4" s="45"/>
      <c r="AH4" s="45"/>
      <c r="AI4" s="45"/>
      <c r="AJ4" s="46"/>
      <c r="AL4" s="44">
        <f>EDATE(AF4,1)</f>
        <v>46447</v>
      </c>
      <c r="AM4" s="45"/>
      <c r="AN4" s="45"/>
      <c r="AO4" s="45"/>
      <c r="AP4" s="46"/>
      <c r="AR4" s="44">
        <f>EDATE(AL4,1)</f>
        <v>46478</v>
      </c>
      <c r="AS4" s="45"/>
      <c r="AT4" s="45"/>
      <c r="AU4" s="45"/>
      <c r="AV4" s="46"/>
      <c r="AX4" s="44">
        <f>EDATE(AR4,1)</f>
        <v>46508</v>
      </c>
      <c r="AY4" s="45"/>
      <c r="AZ4" s="45"/>
      <c r="BA4" s="45"/>
      <c r="BB4" s="46"/>
      <c r="BD4" s="44">
        <f>EDATE(AX4,1)</f>
        <v>46539</v>
      </c>
      <c r="BE4" s="45"/>
      <c r="BF4" s="45"/>
      <c r="BG4" s="45"/>
      <c r="BH4" s="46"/>
      <c r="BJ4" s="44">
        <f>EDATE(BD4,1)</f>
        <v>46569</v>
      </c>
      <c r="BK4" s="45"/>
      <c r="BL4" s="45"/>
      <c r="BM4" s="45"/>
      <c r="BN4" s="46"/>
      <c r="BP4" s="44">
        <f>EDATE(BJ4,1)</f>
        <v>46600</v>
      </c>
      <c r="BQ4" s="45"/>
      <c r="BR4" s="45"/>
      <c r="BS4" s="45"/>
      <c r="BT4" s="46"/>
    </row>
    <row r="5" spans="1:72" x14ac:dyDescent="0.35">
      <c r="B5" s="47"/>
      <c r="C5" s="25" t="s">
        <v>44</v>
      </c>
      <c r="D5" s="25" t="s">
        <v>45</v>
      </c>
      <c r="E5" s="25" t="s">
        <v>46</v>
      </c>
      <c r="F5" s="48" t="s">
        <v>47</v>
      </c>
      <c r="H5" s="47"/>
      <c r="I5" s="25" t="s">
        <v>44</v>
      </c>
      <c r="J5" s="25" t="s">
        <v>45</v>
      </c>
      <c r="K5" s="25" t="s">
        <v>46</v>
      </c>
      <c r="L5" s="48" t="s">
        <v>47</v>
      </c>
      <c r="N5" s="47"/>
      <c r="O5" s="25" t="s">
        <v>44</v>
      </c>
      <c r="P5" s="25" t="s">
        <v>45</v>
      </c>
      <c r="Q5" s="25" t="s">
        <v>46</v>
      </c>
      <c r="R5" s="48" t="s">
        <v>47</v>
      </c>
      <c r="T5" s="47"/>
      <c r="U5" s="25" t="s">
        <v>44</v>
      </c>
      <c r="V5" s="25" t="s">
        <v>45</v>
      </c>
      <c r="W5" s="25" t="s">
        <v>46</v>
      </c>
      <c r="X5" s="48" t="s">
        <v>47</v>
      </c>
      <c r="Z5" s="47"/>
      <c r="AA5" s="25" t="s">
        <v>44</v>
      </c>
      <c r="AB5" s="25" t="s">
        <v>45</v>
      </c>
      <c r="AC5" s="25" t="s">
        <v>46</v>
      </c>
      <c r="AD5" s="48" t="s">
        <v>47</v>
      </c>
      <c r="AF5" s="47"/>
      <c r="AG5" s="25" t="s">
        <v>44</v>
      </c>
      <c r="AH5" s="25" t="s">
        <v>45</v>
      </c>
      <c r="AI5" s="25" t="s">
        <v>46</v>
      </c>
      <c r="AJ5" s="48" t="s">
        <v>47</v>
      </c>
      <c r="AL5" s="47"/>
      <c r="AM5" s="25" t="s">
        <v>44</v>
      </c>
      <c r="AN5" s="25" t="s">
        <v>45</v>
      </c>
      <c r="AO5" s="25" t="s">
        <v>46</v>
      </c>
      <c r="AP5" s="48" t="s">
        <v>47</v>
      </c>
      <c r="AR5" s="47"/>
      <c r="AS5" s="25" t="s">
        <v>44</v>
      </c>
      <c r="AT5" s="25" t="s">
        <v>45</v>
      </c>
      <c r="AU5" s="25" t="s">
        <v>46</v>
      </c>
      <c r="AV5" s="48" t="s">
        <v>47</v>
      </c>
      <c r="AX5" s="47"/>
      <c r="AY5" s="25" t="s">
        <v>44</v>
      </c>
      <c r="AZ5" s="25" t="s">
        <v>45</v>
      </c>
      <c r="BA5" s="25" t="s">
        <v>46</v>
      </c>
      <c r="BB5" s="48" t="s">
        <v>47</v>
      </c>
      <c r="BD5" s="47"/>
      <c r="BE5" s="25" t="s">
        <v>44</v>
      </c>
      <c r="BF5" s="25" t="s">
        <v>45</v>
      </c>
      <c r="BG5" s="25" t="s">
        <v>46</v>
      </c>
      <c r="BH5" s="48" t="s">
        <v>47</v>
      </c>
      <c r="BJ5" s="47"/>
      <c r="BK5" s="25" t="s">
        <v>44</v>
      </c>
      <c r="BL5" s="25" t="s">
        <v>45</v>
      </c>
      <c r="BM5" s="25" t="s">
        <v>46</v>
      </c>
      <c r="BN5" s="48" t="s">
        <v>47</v>
      </c>
      <c r="BP5" s="47"/>
      <c r="BQ5" s="25" t="s">
        <v>44</v>
      </c>
      <c r="BR5" s="25" t="s">
        <v>45</v>
      </c>
      <c r="BS5" s="25" t="s">
        <v>46</v>
      </c>
      <c r="BT5" s="48" t="s">
        <v>47</v>
      </c>
    </row>
    <row r="6" spans="1:72" x14ac:dyDescent="0.35">
      <c r="B6" s="49">
        <f>B4</f>
        <v>46266</v>
      </c>
      <c r="C6" s="52">
        <f t="shared" ref="C6:C35" si="0">_xlfn.XLOOKUP(B6,listeJours,listeJoursRepas)</f>
        <v>3.125E-2</v>
      </c>
      <c r="D6" s="52">
        <f t="shared" ref="D6:D35" si="1">_xlfn.XLOOKUP(B6,listeJours,listeJoursDebut)</f>
        <v>0.33333333333333331</v>
      </c>
      <c r="E6" s="52">
        <f t="shared" ref="E6:E35" si="2">_xlfn.XLOOKUP(B6,listeJours,listeJoursFin)</f>
        <v>0.75</v>
      </c>
      <c r="F6" s="53">
        <f>(E6-D6)-C6+IF((E6-D6)-C6&gt;=TIME(6,0,0),TIME(0,20,0),TIME(0,0,0))</f>
        <v>0.39930555555555558</v>
      </c>
      <c r="H6" s="49">
        <f>H4</f>
        <v>46296</v>
      </c>
      <c r="I6" s="52">
        <f t="shared" ref="I6:I36" si="3">_xlfn.XLOOKUP(H6,listeJours,listeJoursRepas)</f>
        <v>3.125E-2</v>
      </c>
      <c r="J6" s="52">
        <f t="shared" ref="J6:J36" si="4">_xlfn.XLOOKUP(H6,listeJours,listeJoursDebut)</f>
        <v>0.33333333333333331</v>
      </c>
      <c r="K6" s="52">
        <f t="shared" ref="K6:K36" si="5">_xlfn.XLOOKUP(H6,listeJours,listeJoursFin)</f>
        <v>0.70833333333333337</v>
      </c>
      <c r="L6" s="53">
        <f>(K6-J6)-I6+IF((K6-J6)-I6&gt;=TIME(6,0,0),TIME(0,20,0),TIME(0,0,0))</f>
        <v>0.35763888888888895</v>
      </c>
      <c r="N6" s="49">
        <f>N4</f>
        <v>46327</v>
      </c>
      <c r="O6" s="52">
        <f t="shared" ref="O6:O35" si="6">_xlfn.XLOOKUP(N6,listeJours,listeJoursRepas)</f>
        <v>0</v>
      </c>
      <c r="P6" s="52">
        <f t="shared" ref="P6:P35" si="7">_xlfn.XLOOKUP(N6,listeJours,listeJoursDebut)</f>
        <v>0</v>
      </c>
      <c r="Q6" s="52">
        <f t="shared" ref="Q6:Q35" si="8">_xlfn.XLOOKUP(N6,listeJours,listeJoursFin)</f>
        <v>0</v>
      </c>
      <c r="R6" s="53">
        <f>(Q6-P6)-O6+IF((Q6-P6)-O6&gt;=TIME(6,0,0),TIME(0,20,0),TIME(0,0,0))</f>
        <v>0</v>
      </c>
      <c r="T6" s="49">
        <f>T4</f>
        <v>46357</v>
      </c>
      <c r="U6" s="52">
        <f t="shared" ref="U6:U36" si="9">_xlfn.XLOOKUP(T6,listeJours,listeJoursRepas)</f>
        <v>3.125E-2</v>
      </c>
      <c r="V6" s="52">
        <f t="shared" ref="V6:V36" si="10">_xlfn.XLOOKUP(T6,listeJours,listeJoursDebut)</f>
        <v>0.33333333333333331</v>
      </c>
      <c r="W6" s="52">
        <f t="shared" ref="W6:W36" si="11">_xlfn.XLOOKUP(T6,listeJours,listeJoursFin)</f>
        <v>0.75</v>
      </c>
      <c r="X6" s="53">
        <f>(W6-V6)-U6+IF((W6-V6)-U6&gt;=TIME(6,0,0),TIME(0,20,0),TIME(0,0,0))</f>
        <v>0.39930555555555558</v>
      </c>
      <c r="Z6" s="49">
        <f>Z4</f>
        <v>46388</v>
      </c>
      <c r="AA6" s="52">
        <f t="shared" ref="AA6:AA36" si="12">_xlfn.XLOOKUP(Z6,listeJours,listeJoursRepas)</f>
        <v>0</v>
      </c>
      <c r="AB6" s="52">
        <f t="shared" ref="AB6:AB36" si="13">_xlfn.XLOOKUP(Z6,listeJours,listeJoursDebut)</f>
        <v>0</v>
      </c>
      <c r="AC6" s="52">
        <f t="shared" ref="AC6:AC36" si="14">_xlfn.XLOOKUP(Z6,listeJours,listeJoursFin)</f>
        <v>0</v>
      </c>
      <c r="AD6" s="53">
        <f>(AC6-AB6)-AA6+IF((AC6-AB6)-AA6&gt;=TIME(6,0,0),TIME(0,20,0),TIME(0,0,0))</f>
        <v>0</v>
      </c>
      <c r="AF6" s="49">
        <f>AF4</f>
        <v>46419</v>
      </c>
      <c r="AG6" s="52">
        <f t="shared" ref="AG6:AG33" si="15">_xlfn.XLOOKUP(AF6,listeJours,listeJoursRepas)</f>
        <v>3.125E-2</v>
      </c>
      <c r="AH6" s="52">
        <f t="shared" ref="AH6:AH33" si="16">_xlfn.XLOOKUP(AF6,listeJours,listeJoursDebut)</f>
        <v>0.33333333333333331</v>
      </c>
      <c r="AI6" s="52">
        <f t="shared" ref="AI6:AI33" si="17">_xlfn.XLOOKUP(AF6,listeJours,listeJoursFin)</f>
        <v>0.70833333333333337</v>
      </c>
      <c r="AJ6" s="53">
        <f>(AI6-AH6)-AG6+IF((AI6-AH6)-AG6&gt;=TIME(6,0,0),TIME(0,20,0),TIME(0,0,0))</f>
        <v>0.35763888888888895</v>
      </c>
      <c r="AL6" s="49">
        <f>AL4</f>
        <v>46447</v>
      </c>
      <c r="AM6" s="52">
        <f t="shared" ref="AM6:AM36" si="18">_xlfn.XLOOKUP(AL6,listeJours,listeJoursRepas)</f>
        <v>3.125E-2</v>
      </c>
      <c r="AN6" s="52">
        <f t="shared" ref="AN6:AN36" si="19">_xlfn.XLOOKUP(AL6,listeJours,listeJoursDebut)</f>
        <v>0.33333333333333331</v>
      </c>
      <c r="AO6" s="52">
        <f t="shared" ref="AO6:AO36" si="20">_xlfn.XLOOKUP(AL6,listeJours,listeJoursFin)</f>
        <v>0.70833333333333337</v>
      </c>
      <c r="AP6" s="53">
        <f>(AO6-AN6)-AM6+IF((AO6-AN6)-AM6&gt;=TIME(6,0,0),TIME(0,20,0),TIME(0,0,0))</f>
        <v>0.35763888888888895</v>
      </c>
      <c r="AR6" s="49">
        <f>AR4</f>
        <v>46478</v>
      </c>
      <c r="AS6" s="52">
        <f t="shared" ref="AS6:AS35" si="21">_xlfn.XLOOKUP(AR6,listeJours,listeJoursRepas)</f>
        <v>3.125E-2</v>
      </c>
      <c r="AT6" s="52">
        <f t="shared" ref="AT6:AT35" si="22">_xlfn.XLOOKUP(AR6,listeJours,listeJoursDebut)</f>
        <v>0.33333333333333331</v>
      </c>
      <c r="AU6" s="52">
        <f t="shared" ref="AU6:AU35" si="23">_xlfn.XLOOKUP(AR6,listeJours,listeJoursFin)</f>
        <v>0.70833333333333337</v>
      </c>
      <c r="AV6" s="53">
        <f>(AU6-AT6)-AS6+IF((AU6-AT6)-AS6&gt;=TIME(6,0,0),TIME(0,20,0),TIME(0,0,0))</f>
        <v>0.35763888888888895</v>
      </c>
      <c r="AX6" s="49">
        <f>AX4</f>
        <v>46508</v>
      </c>
      <c r="AY6" s="52">
        <f t="shared" ref="AY6:AY36" ca="1" si="24">_xlfn.XLOOKUP(AX6,listeJours,listeJoursRepas)</f>
        <v>0</v>
      </c>
      <c r="AZ6" s="52">
        <f t="shared" ref="AZ6:AZ36" ca="1" si="25">_xlfn.XLOOKUP(AX6,listeJours,listeJoursDebut)</f>
        <v>0</v>
      </c>
      <c r="BA6" s="52">
        <f t="shared" ref="BA6:BA36" ca="1" si="26">_xlfn.XLOOKUP(AX6,listeJours,listeJoursFin)</f>
        <v>0</v>
      </c>
      <c r="BB6" s="53">
        <f ca="1">(BA6-AZ6)-AY6+IF((BA6-AZ6)-AY6&gt;=TIME(6,0,0),TIME(0,20,0),TIME(0,0,0))</f>
        <v>0</v>
      </c>
      <c r="BD6" s="49">
        <f>BD4</f>
        <v>46539</v>
      </c>
      <c r="BE6" s="52">
        <f t="shared" ref="BE6:BE35" si="27">_xlfn.XLOOKUP(BD6,listeJours,listeJoursRepas)</f>
        <v>3.125E-2</v>
      </c>
      <c r="BF6" s="52">
        <f t="shared" ref="BF6:BF35" si="28">_xlfn.XLOOKUP(BD6,listeJours,listeJoursDebut)</f>
        <v>0.33333333333333331</v>
      </c>
      <c r="BG6" s="52">
        <f t="shared" ref="BG6:BG35" si="29">_xlfn.XLOOKUP(BD6,listeJours,listeJoursFin)</f>
        <v>0.75</v>
      </c>
      <c r="BH6" s="53">
        <f>(BG6-BF6)-BE6+IF((BG6-BF6)-BE6&gt;=TIME(6,0,0),TIME(0,20,0),TIME(0,0,0))</f>
        <v>0.39930555555555558</v>
      </c>
      <c r="BJ6" s="49">
        <f>BJ4</f>
        <v>46569</v>
      </c>
      <c r="BK6" s="52">
        <f t="shared" ref="BK6:BK36" si="30">_xlfn.XLOOKUP(BJ6,listeJours,listeJoursRepas)</f>
        <v>3.125E-2</v>
      </c>
      <c r="BL6" s="52">
        <f t="shared" ref="BL6:BL36" si="31">_xlfn.XLOOKUP(BJ6,listeJours,listeJoursDebut)</f>
        <v>0.33333333333333331</v>
      </c>
      <c r="BM6" s="52">
        <f t="shared" ref="BM6:BM36" si="32">_xlfn.XLOOKUP(BJ6,listeJours,listeJoursFin)</f>
        <v>0.70833333333333337</v>
      </c>
      <c r="BN6" s="53">
        <f>(BM6-BL6)-BK6+IF((BM6-BL6)-BK6&gt;=TIME(6,0,0),TIME(0,20,0),TIME(0,0,0))</f>
        <v>0.35763888888888895</v>
      </c>
      <c r="BP6" s="49">
        <f>BP4</f>
        <v>46600</v>
      </c>
      <c r="BQ6" s="52">
        <f t="shared" ref="BQ6:BQ36" si="33">_xlfn.XLOOKUP(BP6,listeJours,listeJoursRepas)</f>
        <v>0</v>
      </c>
      <c r="BR6" s="52">
        <f t="shared" ref="BR6:BR36" si="34">_xlfn.XLOOKUP(BP6,listeJours,listeJoursDebut)</f>
        <v>0</v>
      </c>
      <c r="BS6" s="52">
        <f t="shared" ref="BS6:BS36" si="35">_xlfn.XLOOKUP(BP6,listeJours,listeJoursFin)</f>
        <v>0</v>
      </c>
      <c r="BT6" s="53">
        <f>(BS6-BR6)-BQ6+IF((BS6-BR6)-BQ6&gt;=TIME(6,0,0),TIME(0,20,0),TIME(0,0,0))</f>
        <v>0</v>
      </c>
    </row>
    <row r="7" spans="1:72" x14ac:dyDescent="0.35">
      <c r="B7" s="49">
        <f>B6+1</f>
        <v>46267</v>
      </c>
      <c r="C7" s="52">
        <f t="shared" si="0"/>
        <v>0</v>
      </c>
      <c r="D7" s="52">
        <f t="shared" si="1"/>
        <v>0.33333333333333331</v>
      </c>
      <c r="E7" s="52">
        <f t="shared" si="2"/>
        <v>0.54166666666666663</v>
      </c>
      <c r="F7" s="53">
        <f t="shared" ref="F7:F35" si="36">(E7-D7)-C7+IF((E7-D7)-C7&gt;=TIME(6,0,0),TIME(0,20,0),TIME(0,0,0))</f>
        <v>0.20833333333333331</v>
      </c>
      <c r="H7" s="49">
        <f>H6+1</f>
        <v>46297</v>
      </c>
      <c r="I7" s="52">
        <f t="shared" si="3"/>
        <v>0</v>
      </c>
      <c r="J7" s="52">
        <f t="shared" si="4"/>
        <v>0.33333333333333331</v>
      </c>
      <c r="K7" s="52">
        <f t="shared" si="5"/>
        <v>0.70833333333333337</v>
      </c>
      <c r="L7" s="53">
        <f t="shared" ref="L7:L36" si="37">(K7-J7)-I7+IF((K7-J7)-I7&gt;=TIME(6,0,0),TIME(0,20,0),TIME(0,0,0))</f>
        <v>0.38888888888888895</v>
      </c>
      <c r="N7" s="49">
        <f>N6+1</f>
        <v>46328</v>
      </c>
      <c r="O7" s="52">
        <f t="shared" si="6"/>
        <v>3.125E-2</v>
      </c>
      <c r="P7" s="52">
        <f t="shared" si="7"/>
        <v>0.33333333333333331</v>
      </c>
      <c r="Q7" s="52">
        <f t="shared" si="8"/>
        <v>0.70833333333333337</v>
      </c>
      <c r="R7" s="53">
        <f t="shared" ref="R7:R35" si="38">(Q7-P7)-O7+IF((Q7-P7)-O7&gt;=TIME(6,0,0),TIME(0,20,0),TIME(0,0,0))</f>
        <v>0.35763888888888895</v>
      </c>
      <c r="T7" s="49">
        <f>T6+1</f>
        <v>46358</v>
      </c>
      <c r="U7" s="52">
        <f t="shared" si="9"/>
        <v>0</v>
      </c>
      <c r="V7" s="52">
        <f t="shared" si="10"/>
        <v>0.33333333333333331</v>
      </c>
      <c r="W7" s="52">
        <f t="shared" si="11"/>
        <v>0.54166666666666663</v>
      </c>
      <c r="X7" s="53">
        <f t="shared" ref="X7:X36" si="39">(W7-V7)-U7+IF((W7-V7)-U7&gt;=TIME(6,0,0),TIME(0,20,0),TIME(0,0,0))</f>
        <v>0.20833333333333331</v>
      </c>
      <c r="Z7" s="49">
        <f>Z6+1</f>
        <v>46389</v>
      </c>
      <c r="AA7" s="52">
        <f t="shared" si="12"/>
        <v>0</v>
      </c>
      <c r="AB7" s="52">
        <f t="shared" si="13"/>
        <v>0</v>
      </c>
      <c r="AC7" s="52">
        <f t="shared" si="14"/>
        <v>0</v>
      </c>
      <c r="AD7" s="53">
        <f t="shared" ref="AD7:AD36" si="40">(AC7-AB7)-AA7+IF((AC7-AB7)-AA7&gt;=TIME(6,0,0),TIME(0,20,0),TIME(0,0,0))</f>
        <v>0</v>
      </c>
      <c r="AF7" s="49">
        <f>AF6+1</f>
        <v>46420</v>
      </c>
      <c r="AG7" s="52">
        <f t="shared" si="15"/>
        <v>3.125E-2</v>
      </c>
      <c r="AH7" s="52">
        <f t="shared" si="16"/>
        <v>0.33333333333333331</v>
      </c>
      <c r="AI7" s="52">
        <f t="shared" si="17"/>
        <v>0.75</v>
      </c>
      <c r="AJ7" s="53">
        <f t="shared" ref="AJ7:AJ33" si="41">(AI7-AH7)-AG7+IF((AI7-AH7)-AG7&gt;=TIME(6,0,0),TIME(0,20,0),TIME(0,0,0))</f>
        <v>0.39930555555555558</v>
      </c>
      <c r="AL7" s="49">
        <f>AL6+1</f>
        <v>46448</v>
      </c>
      <c r="AM7" s="52">
        <f t="shared" si="18"/>
        <v>3.125E-2</v>
      </c>
      <c r="AN7" s="52">
        <f t="shared" si="19"/>
        <v>0.33333333333333331</v>
      </c>
      <c r="AO7" s="52">
        <f t="shared" si="20"/>
        <v>0.75</v>
      </c>
      <c r="AP7" s="53">
        <f t="shared" ref="AP7:AP36" si="42">(AO7-AN7)-AM7+IF((AO7-AN7)-AM7&gt;=TIME(6,0,0),TIME(0,20,0),TIME(0,0,0))</f>
        <v>0.39930555555555558</v>
      </c>
      <c r="AR7" s="49">
        <f>AR6+1</f>
        <v>46479</v>
      </c>
      <c r="AS7" s="52">
        <f t="shared" si="21"/>
        <v>0</v>
      </c>
      <c r="AT7" s="52">
        <f t="shared" si="22"/>
        <v>0.33333333333333331</v>
      </c>
      <c r="AU7" s="52">
        <f t="shared" si="23"/>
        <v>0.70833333333333337</v>
      </c>
      <c r="AV7" s="53">
        <f t="shared" ref="AV7:AV35" si="43">(AU7-AT7)-AS7+IF((AU7-AT7)-AS7&gt;=TIME(6,0,0),TIME(0,20,0),TIME(0,0,0))</f>
        <v>0.38888888888888895</v>
      </c>
      <c r="AX7" s="49">
        <f>AX6+1</f>
        <v>46509</v>
      </c>
      <c r="AY7" s="52">
        <f t="shared" si="24"/>
        <v>0</v>
      </c>
      <c r="AZ7" s="52">
        <f t="shared" si="25"/>
        <v>0</v>
      </c>
      <c r="BA7" s="52">
        <f t="shared" si="26"/>
        <v>0</v>
      </c>
      <c r="BB7" s="53">
        <f t="shared" ref="BB7:BB36" si="44">(BA7-AZ7)-AY7+IF((BA7-AZ7)-AY7&gt;=TIME(6,0,0),TIME(0,20,0),TIME(0,0,0))</f>
        <v>0</v>
      </c>
      <c r="BD7" s="49">
        <f>BD6+1</f>
        <v>46540</v>
      </c>
      <c r="BE7" s="52">
        <f t="shared" si="27"/>
        <v>0</v>
      </c>
      <c r="BF7" s="52">
        <f t="shared" si="28"/>
        <v>0.33333333333333331</v>
      </c>
      <c r="BG7" s="52">
        <f t="shared" si="29"/>
        <v>0.54166666666666663</v>
      </c>
      <c r="BH7" s="53">
        <f t="shared" ref="BH7:BH35" si="45">(BG7-BF7)-BE7+IF((BG7-BF7)-BE7&gt;=TIME(6,0,0),TIME(0,20,0),TIME(0,0,0))</f>
        <v>0.20833333333333331</v>
      </c>
      <c r="BJ7" s="49">
        <f>BJ6+1</f>
        <v>46570</v>
      </c>
      <c r="BK7" s="52">
        <f t="shared" si="30"/>
        <v>0</v>
      </c>
      <c r="BL7" s="52">
        <f t="shared" si="31"/>
        <v>0.33333333333333331</v>
      </c>
      <c r="BM7" s="52">
        <f t="shared" si="32"/>
        <v>0.70833333333333337</v>
      </c>
      <c r="BN7" s="53">
        <f t="shared" ref="BN7:BN36" si="46">(BM7-BL7)-BK7+IF((BM7-BL7)-BK7&gt;=TIME(6,0,0),TIME(0,20,0),TIME(0,0,0))</f>
        <v>0.38888888888888895</v>
      </c>
      <c r="BP7" s="49">
        <f>BP6+1</f>
        <v>46601</v>
      </c>
      <c r="BQ7" s="52">
        <f t="shared" si="33"/>
        <v>0</v>
      </c>
      <c r="BR7" s="52">
        <f t="shared" si="34"/>
        <v>0</v>
      </c>
      <c r="BS7" s="52">
        <f t="shared" si="35"/>
        <v>0</v>
      </c>
      <c r="BT7" s="53">
        <f t="shared" ref="BT7:BT36" si="47">(BS7-BR7)-BQ7+IF((BS7-BR7)-BQ7&gt;=TIME(6,0,0),TIME(0,20,0),TIME(0,0,0))</f>
        <v>0</v>
      </c>
    </row>
    <row r="8" spans="1:72" x14ac:dyDescent="0.35">
      <c r="B8" s="49">
        <f t="shared" ref="B8:B35" si="48">B7+1</f>
        <v>46268</v>
      </c>
      <c r="C8" s="52">
        <f t="shared" si="0"/>
        <v>3.125E-2</v>
      </c>
      <c r="D8" s="52">
        <f t="shared" si="1"/>
        <v>0.33333333333333331</v>
      </c>
      <c r="E8" s="52">
        <f t="shared" si="2"/>
        <v>0.70833333333333337</v>
      </c>
      <c r="F8" s="53">
        <f t="shared" si="36"/>
        <v>0.35763888888888895</v>
      </c>
      <c r="H8" s="49">
        <f t="shared" ref="H8:H36" si="49">H7+1</f>
        <v>46298</v>
      </c>
      <c r="I8" s="52">
        <f t="shared" si="3"/>
        <v>0</v>
      </c>
      <c r="J8" s="52">
        <f t="shared" si="4"/>
        <v>0</v>
      </c>
      <c r="K8" s="52">
        <f t="shared" si="5"/>
        <v>0</v>
      </c>
      <c r="L8" s="53">
        <f t="shared" si="37"/>
        <v>0</v>
      </c>
      <c r="N8" s="49">
        <f t="shared" ref="N8:N35" si="50">N7+1</f>
        <v>46329</v>
      </c>
      <c r="O8" s="52">
        <f t="shared" si="6"/>
        <v>3.125E-2</v>
      </c>
      <c r="P8" s="52">
        <f t="shared" si="7"/>
        <v>0.33333333333333331</v>
      </c>
      <c r="Q8" s="52">
        <f t="shared" si="8"/>
        <v>0.75</v>
      </c>
      <c r="R8" s="53">
        <f t="shared" si="38"/>
        <v>0.39930555555555558</v>
      </c>
      <c r="T8" s="49">
        <f t="shared" ref="T8:T36" si="51">T7+1</f>
        <v>46359</v>
      </c>
      <c r="U8" s="52">
        <f t="shared" si="9"/>
        <v>3.125E-2</v>
      </c>
      <c r="V8" s="52">
        <f t="shared" si="10"/>
        <v>0.33333333333333331</v>
      </c>
      <c r="W8" s="52">
        <f t="shared" si="11"/>
        <v>0.70833333333333337</v>
      </c>
      <c r="X8" s="53">
        <f t="shared" si="39"/>
        <v>0.35763888888888895</v>
      </c>
      <c r="Z8" s="49">
        <f t="shared" ref="Z8:Z36" si="52">Z7+1</f>
        <v>46390</v>
      </c>
      <c r="AA8" s="52">
        <f t="shared" si="12"/>
        <v>0</v>
      </c>
      <c r="AB8" s="52">
        <f t="shared" si="13"/>
        <v>0</v>
      </c>
      <c r="AC8" s="52">
        <f t="shared" si="14"/>
        <v>0</v>
      </c>
      <c r="AD8" s="53">
        <f t="shared" si="40"/>
        <v>0</v>
      </c>
      <c r="AF8" s="49">
        <f t="shared" ref="AF8:AF33" si="53">AF7+1</f>
        <v>46421</v>
      </c>
      <c r="AG8" s="52">
        <f t="shared" si="15"/>
        <v>0</v>
      </c>
      <c r="AH8" s="52">
        <f t="shared" si="16"/>
        <v>0.33333333333333331</v>
      </c>
      <c r="AI8" s="52">
        <f t="shared" si="17"/>
        <v>0.54166666666666663</v>
      </c>
      <c r="AJ8" s="53">
        <f t="shared" si="41"/>
        <v>0.20833333333333331</v>
      </c>
      <c r="AL8" s="49">
        <f t="shared" ref="AL8:AL36" si="54">AL7+1</f>
        <v>46449</v>
      </c>
      <c r="AM8" s="52">
        <f t="shared" si="18"/>
        <v>0</v>
      </c>
      <c r="AN8" s="52">
        <f t="shared" si="19"/>
        <v>0.33333333333333331</v>
      </c>
      <c r="AO8" s="52">
        <f t="shared" si="20"/>
        <v>0.54166666666666663</v>
      </c>
      <c r="AP8" s="53">
        <f t="shared" si="42"/>
        <v>0.20833333333333331</v>
      </c>
      <c r="AR8" s="49">
        <f t="shared" ref="AR8:AR35" si="55">AR7+1</f>
        <v>46480</v>
      </c>
      <c r="AS8" s="52">
        <f t="shared" si="21"/>
        <v>0</v>
      </c>
      <c r="AT8" s="52">
        <f t="shared" si="22"/>
        <v>0</v>
      </c>
      <c r="AU8" s="52">
        <f t="shared" si="23"/>
        <v>0</v>
      </c>
      <c r="AV8" s="53">
        <f t="shared" si="43"/>
        <v>0</v>
      </c>
      <c r="AX8" s="49">
        <f t="shared" ref="AX8:AX36" si="56">AX7+1</f>
        <v>46510</v>
      </c>
      <c r="AY8" s="52">
        <f t="shared" si="24"/>
        <v>3.125E-2</v>
      </c>
      <c r="AZ8" s="52">
        <f t="shared" si="25"/>
        <v>0.33333333333333331</v>
      </c>
      <c r="BA8" s="52">
        <f t="shared" si="26"/>
        <v>0.70833333333333337</v>
      </c>
      <c r="BB8" s="53">
        <f t="shared" si="44"/>
        <v>0.35763888888888895</v>
      </c>
      <c r="BD8" s="49">
        <f t="shared" ref="BD8:BD35" si="57">BD7+1</f>
        <v>46541</v>
      </c>
      <c r="BE8" s="52">
        <f t="shared" si="27"/>
        <v>3.125E-2</v>
      </c>
      <c r="BF8" s="52">
        <f t="shared" si="28"/>
        <v>0.33333333333333331</v>
      </c>
      <c r="BG8" s="52">
        <f t="shared" si="29"/>
        <v>0.70833333333333337</v>
      </c>
      <c r="BH8" s="53">
        <f t="shared" si="45"/>
        <v>0.35763888888888895</v>
      </c>
      <c r="BJ8" s="49">
        <f t="shared" ref="BJ8:BJ36" si="58">BJ7+1</f>
        <v>46571</v>
      </c>
      <c r="BK8" s="52">
        <f t="shared" si="30"/>
        <v>0</v>
      </c>
      <c r="BL8" s="52">
        <f t="shared" si="31"/>
        <v>0</v>
      </c>
      <c r="BM8" s="52">
        <f t="shared" si="32"/>
        <v>0</v>
      </c>
      <c r="BN8" s="53">
        <f t="shared" si="46"/>
        <v>0</v>
      </c>
      <c r="BP8" s="49">
        <f t="shared" ref="BP8:BP36" si="59">BP7+1</f>
        <v>46602</v>
      </c>
      <c r="BQ8" s="52">
        <f t="shared" si="33"/>
        <v>0</v>
      </c>
      <c r="BR8" s="52">
        <f t="shared" si="34"/>
        <v>0</v>
      </c>
      <c r="BS8" s="52">
        <f t="shared" si="35"/>
        <v>0</v>
      </c>
      <c r="BT8" s="53">
        <f t="shared" si="47"/>
        <v>0</v>
      </c>
    </row>
    <row r="9" spans="1:72" x14ac:dyDescent="0.35">
      <c r="B9" s="49">
        <f t="shared" si="48"/>
        <v>46269</v>
      </c>
      <c r="C9" s="52">
        <f t="shared" si="0"/>
        <v>0</v>
      </c>
      <c r="D9" s="52">
        <f t="shared" si="1"/>
        <v>0.33333333333333331</v>
      </c>
      <c r="E9" s="52">
        <f t="shared" si="2"/>
        <v>0.70833333333333337</v>
      </c>
      <c r="F9" s="53">
        <f t="shared" si="36"/>
        <v>0.38888888888888895</v>
      </c>
      <c r="H9" s="49">
        <f t="shared" si="49"/>
        <v>46299</v>
      </c>
      <c r="I9" s="52">
        <f t="shared" si="3"/>
        <v>0</v>
      </c>
      <c r="J9" s="52">
        <f t="shared" si="4"/>
        <v>0</v>
      </c>
      <c r="K9" s="52">
        <f t="shared" si="5"/>
        <v>0</v>
      </c>
      <c r="L9" s="53">
        <f t="shared" si="37"/>
        <v>0</v>
      </c>
      <c r="N9" s="49">
        <f t="shared" si="50"/>
        <v>46330</v>
      </c>
      <c r="O9" s="52">
        <f t="shared" si="6"/>
        <v>0</v>
      </c>
      <c r="P9" s="52">
        <f t="shared" si="7"/>
        <v>0.33333333333333331</v>
      </c>
      <c r="Q9" s="52">
        <f t="shared" si="8"/>
        <v>0.54166666666666663</v>
      </c>
      <c r="R9" s="53">
        <f t="shared" si="38"/>
        <v>0.20833333333333331</v>
      </c>
      <c r="T9" s="49">
        <f t="shared" si="51"/>
        <v>46360</v>
      </c>
      <c r="U9" s="52">
        <f t="shared" si="9"/>
        <v>0</v>
      </c>
      <c r="V9" s="52">
        <f t="shared" si="10"/>
        <v>0.33333333333333331</v>
      </c>
      <c r="W9" s="52">
        <f t="shared" si="11"/>
        <v>0.70833333333333337</v>
      </c>
      <c r="X9" s="53">
        <f t="shared" si="39"/>
        <v>0.38888888888888895</v>
      </c>
      <c r="Z9" s="49">
        <f t="shared" si="52"/>
        <v>46391</v>
      </c>
      <c r="AA9" s="52">
        <f t="shared" si="12"/>
        <v>3.125E-2</v>
      </c>
      <c r="AB9" s="52">
        <f t="shared" si="13"/>
        <v>0.33333333333333331</v>
      </c>
      <c r="AC9" s="52">
        <f t="shared" si="14"/>
        <v>0.70833333333333337</v>
      </c>
      <c r="AD9" s="53">
        <f t="shared" si="40"/>
        <v>0.35763888888888895</v>
      </c>
      <c r="AF9" s="49">
        <f t="shared" si="53"/>
        <v>46422</v>
      </c>
      <c r="AG9" s="52">
        <f t="shared" si="15"/>
        <v>3.125E-2</v>
      </c>
      <c r="AH9" s="52">
        <f t="shared" si="16"/>
        <v>0.33333333333333331</v>
      </c>
      <c r="AI9" s="52">
        <f t="shared" si="17"/>
        <v>0.70833333333333337</v>
      </c>
      <c r="AJ9" s="53">
        <f t="shared" si="41"/>
        <v>0.35763888888888895</v>
      </c>
      <c r="AL9" s="49">
        <f t="shared" si="54"/>
        <v>46450</v>
      </c>
      <c r="AM9" s="52">
        <f t="shared" si="18"/>
        <v>3.125E-2</v>
      </c>
      <c r="AN9" s="52">
        <f t="shared" si="19"/>
        <v>0.33333333333333331</v>
      </c>
      <c r="AO9" s="52">
        <f t="shared" si="20"/>
        <v>0.70833333333333337</v>
      </c>
      <c r="AP9" s="53">
        <f t="shared" si="42"/>
        <v>0.35763888888888895</v>
      </c>
      <c r="AR9" s="49">
        <f t="shared" si="55"/>
        <v>46481</v>
      </c>
      <c r="AS9" s="52">
        <f t="shared" si="21"/>
        <v>0</v>
      </c>
      <c r="AT9" s="52">
        <f t="shared" si="22"/>
        <v>0</v>
      </c>
      <c r="AU9" s="52">
        <f t="shared" si="23"/>
        <v>0</v>
      </c>
      <c r="AV9" s="53">
        <f t="shared" si="43"/>
        <v>0</v>
      </c>
      <c r="AX9" s="49">
        <f t="shared" si="56"/>
        <v>46511</v>
      </c>
      <c r="AY9" s="52">
        <f t="shared" si="24"/>
        <v>3.125E-2</v>
      </c>
      <c r="AZ9" s="52">
        <f t="shared" si="25"/>
        <v>0.33333333333333331</v>
      </c>
      <c r="BA9" s="52">
        <f t="shared" si="26"/>
        <v>0.75</v>
      </c>
      <c r="BB9" s="53">
        <f t="shared" si="44"/>
        <v>0.39930555555555558</v>
      </c>
      <c r="BD9" s="49">
        <f t="shared" si="57"/>
        <v>46542</v>
      </c>
      <c r="BE9" s="52">
        <f t="shared" si="27"/>
        <v>0</v>
      </c>
      <c r="BF9" s="52">
        <f t="shared" si="28"/>
        <v>0.33333333333333331</v>
      </c>
      <c r="BG9" s="52">
        <f t="shared" si="29"/>
        <v>0.70833333333333337</v>
      </c>
      <c r="BH9" s="53">
        <f t="shared" si="45"/>
        <v>0.38888888888888895</v>
      </c>
      <c r="BJ9" s="49">
        <f t="shared" si="58"/>
        <v>46572</v>
      </c>
      <c r="BK9" s="52">
        <f t="shared" si="30"/>
        <v>0</v>
      </c>
      <c r="BL9" s="52">
        <f t="shared" si="31"/>
        <v>0</v>
      </c>
      <c r="BM9" s="52">
        <f t="shared" si="32"/>
        <v>0</v>
      </c>
      <c r="BN9" s="53">
        <f t="shared" si="46"/>
        <v>0</v>
      </c>
      <c r="BP9" s="49">
        <f t="shared" si="59"/>
        <v>46603</v>
      </c>
      <c r="BQ9" s="52">
        <f t="shared" si="33"/>
        <v>0</v>
      </c>
      <c r="BR9" s="52">
        <f t="shared" si="34"/>
        <v>0</v>
      </c>
      <c r="BS9" s="52">
        <f t="shared" si="35"/>
        <v>0</v>
      </c>
      <c r="BT9" s="53">
        <f t="shared" si="47"/>
        <v>0</v>
      </c>
    </row>
    <row r="10" spans="1:72" x14ac:dyDescent="0.35">
      <c r="B10" s="49">
        <f t="shared" si="48"/>
        <v>46270</v>
      </c>
      <c r="C10" s="52">
        <f t="shared" si="0"/>
        <v>0</v>
      </c>
      <c r="D10" s="52">
        <f t="shared" si="1"/>
        <v>0</v>
      </c>
      <c r="E10" s="52">
        <f t="shared" si="2"/>
        <v>0</v>
      </c>
      <c r="F10" s="53">
        <f t="shared" si="36"/>
        <v>0</v>
      </c>
      <c r="H10" s="49">
        <f t="shared" si="49"/>
        <v>46300</v>
      </c>
      <c r="I10" s="52">
        <f t="shared" si="3"/>
        <v>3.125E-2</v>
      </c>
      <c r="J10" s="52">
        <f t="shared" si="4"/>
        <v>0.33333333333333331</v>
      </c>
      <c r="K10" s="52">
        <f t="shared" si="5"/>
        <v>0.70833333333333337</v>
      </c>
      <c r="L10" s="53">
        <f t="shared" si="37"/>
        <v>0.35763888888888895</v>
      </c>
      <c r="N10" s="49">
        <f t="shared" si="50"/>
        <v>46331</v>
      </c>
      <c r="O10" s="52">
        <f t="shared" si="6"/>
        <v>3.125E-2</v>
      </c>
      <c r="P10" s="52">
        <f t="shared" si="7"/>
        <v>0.33333333333333331</v>
      </c>
      <c r="Q10" s="52">
        <f t="shared" si="8"/>
        <v>0.70833333333333337</v>
      </c>
      <c r="R10" s="53">
        <f t="shared" si="38"/>
        <v>0.35763888888888895</v>
      </c>
      <c r="T10" s="49">
        <f t="shared" si="51"/>
        <v>46361</v>
      </c>
      <c r="U10" s="52">
        <f t="shared" si="9"/>
        <v>0</v>
      </c>
      <c r="V10" s="52">
        <f t="shared" si="10"/>
        <v>0</v>
      </c>
      <c r="W10" s="52">
        <f t="shared" si="11"/>
        <v>0</v>
      </c>
      <c r="X10" s="53">
        <f t="shared" si="39"/>
        <v>0</v>
      </c>
      <c r="Z10" s="49">
        <f t="shared" si="52"/>
        <v>46392</v>
      </c>
      <c r="AA10" s="52">
        <f t="shared" si="12"/>
        <v>3.125E-2</v>
      </c>
      <c r="AB10" s="52">
        <f t="shared" si="13"/>
        <v>0.33333333333333331</v>
      </c>
      <c r="AC10" s="52">
        <f t="shared" si="14"/>
        <v>0.75</v>
      </c>
      <c r="AD10" s="53">
        <f t="shared" si="40"/>
        <v>0.39930555555555558</v>
      </c>
      <c r="AF10" s="49">
        <f t="shared" si="53"/>
        <v>46423</v>
      </c>
      <c r="AG10" s="52">
        <f t="shared" si="15"/>
        <v>0</v>
      </c>
      <c r="AH10" s="52">
        <f t="shared" si="16"/>
        <v>0.33333333333333331</v>
      </c>
      <c r="AI10" s="52">
        <f t="shared" si="17"/>
        <v>0.70833333333333337</v>
      </c>
      <c r="AJ10" s="53">
        <f t="shared" si="41"/>
        <v>0.38888888888888895</v>
      </c>
      <c r="AL10" s="49">
        <f t="shared" si="54"/>
        <v>46451</v>
      </c>
      <c r="AM10" s="52">
        <f t="shared" si="18"/>
        <v>0</v>
      </c>
      <c r="AN10" s="52">
        <f t="shared" si="19"/>
        <v>0.33333333333333331</v>
      </c>
      <c r="AO10" s="52">
        <f t="shared" si="20"/>
        <v>0.70833333333333337</v>
      </c>
      <c r="AP10" s="53">
        <f t="shared" si="42"/>
        <v>0.38888888888888895</v>
      </c>
      <c r="AR10" s="49">
        <f t="shared" si="55"/>
        <v>46482</v>
      </c>
      <c r="AS10" s="52">
        <f t="shared" si="21"/>
        <v>3.125E-2</v>
      </c>
      <c r="AT10" s="52">
        <f t="shared" si="22"/>
        <v>0.33333333333333331</v>
      </c>
      <c r="AU10" s="52">
        <f t="shared" si="23"/>
        <v>0.70833333333333337</v>
      </c>
      <c r="AV10" s="53">
        <f t="shared" si="43"/>
        <v>0.35763888888888895</v>
      </c>
      <c r="AX10" s="49">
        <f t="shared" si="56"/>
        <v>46512</v>
      </c>
      <c r="AY10" s="52">
        <f t="shared" si="24"/>
        <v>0</v>
      </c>
      <c r="AZ10" s="52">
        <f t="shared" si="25"/>
        <v>0.33333333333333331</v>
      </c>
      <c r="BA10" s="52">
        <f t="shared" si="26"/>
        <v>0.54166666666666663</v>
      </c>
      <c r="BB10" s="53">
        <f t="shared" si="44"/>
        <v>0.20833333333333331</v>
      </c>
      <c r="BD10" s="49">
        <f t="shared" si="57"/>
        <v>46543</v>
      </c>
      <c r="BE10" s="52">
        <f t="shared" si="27"/>
        <v>0</v>
      </c>
      <c r="BF10" s="52">
        <f t="shared" si="28"/>
        <v>0</v>
      </c>
      <c r="BG10" s="52">
        <f t="shared" si="29"/>
        <v>0</v>
      </c>
      <c r="BH10" s="53">
        <f t="shared" si="45"/>
        <v>0</v>
      </c>
      <c r="BJ10" s="49">
        <f t="shared" si="58"/>
        <v>46573</v>
      </c>
      <c r="BK10" s="52">
        <f t="shared" si="30"/>
        <v>0</v>
      </c>
      <c r="BL10" s="52">
        <f t="shared" si="31"/>
        <v>0</v>
      </c>
      <c r="BM10" s="52">
        <f t="shared" si="32"/>
        <v>0</v>
      </c>
      <c r="BN10" s="53">
        <f t="shared" si="46"/>
        <v>0</v>
      </c>
      <c r="BP10" s="49">
        <f t="shared" si="59"/>
        <v>46604</v>
      </c>
      <c r="BQ10" s="52">
        <f t="shared" si="33"/>
        <v>0</v>
      </c>
      <c r="BR10" s="52">
        <f t="shared" si="34"/>
        <v>0</v>
      </c>
      <c r="BS10" s="52">
        <f t="shared" si="35"/>
        <v>0</v>
      </c>
      <c r="BT10" s="53">
        <f t="shared" si="47"/>
        <v>0</v>
      </c>
    </row>
    <row r="11" spans="1:72" x14ac:dyDescent="0.35">
      <c r="B11" s="49">
        <f t="shared" si="48"/>
        <v>46271</v>
      </c>
      <c r="C11" s="52">
        <f t="shared" si="0"/>
        <v>0</v>
      </c>
      <c r="D11" s="52">
        <f t="shared" si="1"/>
        <v>0</v>
      </c>
      <c r="E11" s="52">
        <f t="shared" si="2"/>
        <v>0</v>
      </c>
      <c r="F11" s="53">
        <f t="shared" si="36"/>
        <v>0</v>
      </c>
      <c r="H11" s="49">
        <f t="shared" si="49"/>
        <v>46301</v>
      </c>
      <c r="I11" s="52">
        <f t="shared" si="3"/>
        <v>3.125E-2</v>
      </c>
      <c r="J11" s="52">
        <f t="shared" si="4"/>
        <v>0.33333333333333331</v>
      </c>
      <c r="K11" s="52">
        <f t="shared" si="5"/>
        <v>0.75</v>
      </c>
      <c r="L11" s="53">
        <f t="shared" si="37"/>
        <v>0.39930555555555558</v>
      </c>
      <c r="N11" s="49">
        <f t="shared" si="50"/>
        <v>46332</v>
      </c>
      <c r="O11" s="52">
        <f t="shared" si="6"/>
        <v>0</v>
      </c>
      <c r="P11" s="52">
        <f t="shared" si="7"/>
        <v>0.33333333333333331</v>
      </c>
      <c r="Q11" s="52">
        <f t="shared" si="8"/>
        <v>0.70833333333333337</v>
      </c>
      <c r="R11" s="53">
        <f t="shared" si="38"/>
        <v>0.38888888888888895</v>
      </c>
      <c r="T11" s="49">
        <f t="shared" si="51"/>
        <v>46362</v>
      </c>
      <c r="U11" s="52">
        <f t="shared" si="9"/>
        <v>0</v>
      </c>
      <c r="V11" s="52">
        <f t="shared" si="10"/>
        <v>0</v>
      </c>
      <c r="W11" s="52">
        <f t="shared" si="11"/>
        <v>0</v>
      </c>
      <c r="X11" s="53">
        <f t="shared" si="39"/>
        <v>0</v>
      </c>
      <c r="Z11" s="49">
        <f t="shared" si="52"/>
        <v>46393</v>
      </c>
      <c r="AA11" s="52">
        <f t="shared" si="12"/>
        <v>0</v>
      </c>
      <c r="AB11" s="52">
        <f t="shared" si="13"/>
        <v>0.33333333333333331</v>
      </c>
      <c r="AC11" s="52">
        <f t="shared" si="14"/>
        <v>0.54166666666666663</v>
      </c>
      <c r="AD11" s="53">
        <f t="shared" si="40"/>
        <v>0.20833333333333331</v>
      </c>
      <c r="AF11" s="49">
        <f t="shared" si="53"/>
        <v>46424</v>
      </c>
      <c r="AG11" s="52">
        <f t="shared" si="15"/>
        <v>0</v>
      </c>
      <c r="AH11" s="52">
        <f t="shared" si="16"/>
        <v>0</v>
      </c>
      <c r="AI11" s="52">
        <f t="shared" si="17"/>
        <v>0</v>
      </c>
      <c r="AJ11" s="53">
        <f t="shared" si="41"/>
        <v>0</v>
      </c>
      <c r="AL11" s="49">
        <f t="shared" si="54"/>
        <v>46452</v>
      </c>
      <c r="AM11" s="52">
        <f t="shared" si="18"/>
        <v>0</v>
      </c>
      <c r="AN11" s="52">
        <f t="shared" si="19"/>
        <v>0</v>
      </c>
      <c r="AO11" s="52">
        <f t="shared" si="20"/>
        <v>0</v>
      </c>
      <c r="AP11" s="53">
        <f t="shared" si="42"/>
        <v>0</v>
      </c>
      <c r="AR11" s="49">
        <f t="shared" si="55"/>
        <v>46483</v>
      </c>
      <c r="AS11" s="52">
        <f t="shared" si="21"/>
        <v>3.125E-2</v>
      </c>
      <c r="AT11" s="52">
        <f t="shared" si="22"/>
        <v>0.33333333333333331</v>
      </c>
      <c r="AU11" s="52">
        <f t="shared" si="23"/>
        <v>0.75</v>
      </c>
      <c r="AV11" s="53">
        <f t="shared" si="43"/>
        <v>0.39930555555555558</v>
      </c>
      <c r="AX11" s="49">
        <f t="shared" si="56"/>
        <v>46513</v>
      </c>
      <c r="AY11" s="52">
        <f t="shared" ca="1" si="24"/>
        <v>3.125E-2</v>
      </c>
      <c r="AZ11" s="52">
        <f t="shared" ca="1" si="25"/>
        <v>0.33333333333333331</v>
      </c>
      <c r="BA11" s="52">
        <f t="shared" ca="1" si="26"/>
        <v>0.70833333333333337</v>
      </c>
      <c r="BB11" s="53">
        <f t="shared" ca="1" si="44"/>
        <v>0.35763888888888895</v>
      </c>
      <c r="BD11" s="49">
        <f t="shared" si="57"/>
        <v>46544</v>
      </c>
      <c r="BE11" s="52">
        <f t="shared" si="27"/>
        <v>0</v>
      </c>
      <c r="BF11" s="52">
        <f t="shared" si="28"/>
        <v>0</v>
      </c>
      <c r="BG11" s="52">
        <f t="shared" si="29"/>
        <v>0</v>
      </c>
      <c r="BH11" s="53">
        <f t="shared" si="45"/>
        <v>0</v>
      </c>
      <c r="BJ11" s="49">
        <f t="shared" si="58"/>
        <v>46574</v>
      </c>
      <c r="BK11" s="52">
        <f t="shared" si="30"/>
        <v>0</v>
      </c>
      <c r="BL11" s="52">
        <f t="shared" si="31"/>
        <v>0</v>
      </c>
      <c r="BM11" s="52">
        <f t="shared" si="32"/>
        <v>0</v>
      </c>
      <c r="BN11" s="53">
        <f t="shared" si="46"/>
        <v>0</v>
      </c>
      <c r="BP11" s="49">
        <f t="shared" si="59"/>
        <v>46605</v>
      </c>
      <c r="BQ11" s="52">
        <f t="shared" si="33"/>
        <v>0</v>
      </c>
      <c r="BR11" s="52">
        <f t="shared" si="34"/>
        <v>0</v>
      </c>
      <c r="BS11" s="52">
        <f t="shared" si="35"/>
        <v>0</v>
      </c>
      <c r="BT11" s="53">
        <f t="shared" si="47"/>
        <v>0</v>
      </c>
    </row>
    <row r="12" spans="1:72" x14ac:dyDescent="0.35">
      <c r="B12" s="49">
        <f t="shared" si="48"/>
        <v>46272</v>
      </c>
      <c r="C12" s="52">
        <f t="shared" si="0"/>
        <v>3.125E-2</v>
      </c>
      <c r="D12" s="52">
        <f t="shared" si="1"/>
        <v>0.33333333333333331</v>
      </c>
      <c r="E12" s="52">
        <f t="shared" si="2"/>
        <v>0.70833333333333337</v>
      </c>
      <c r="F12" s="53">
        <f t="shared" si="36"/>
        <v>0.35763888888888895</v>
      </c>
      <c r="H12" s="49">
        <f t="shared" si="49"/>
        <v>46302</v>
      </c>
      <c r="I12" s="52">
        <f t="shared" si="3"/>
        <v>0</v>
      </c>
      <c r="J12" s="52">
        <f t="shared" si="4"/>
        <v>0.33333333333333331</v>
      </c>
      <c r="K12" s="52">
        <f t="shared" si="5"/>
        <v>0.54166666666666663</v>
      </c>
      <c r="L12" s="53">
        <f t="shared" si="37"/>
        <v>0.20833333333333331</v>
      </c>
      <c r="N12" s="49">
        <f t="shared" si="50"/>
        <v>46333</v>
      </c>
      <c r="O12" s="52">
        <f t="shared" si="6"/>
        <v>0</v>
      </c>
      <c r="P12" s="52">
        <f t="shared" si="7"/>
        <v>0</v>
      </c>
      <c r="Q12" s="52">
        <f t="shared" si="8"/>
        <v>0</v>
      </c>
      <c r="R12" s="53">
        <f t="shared" si="38"/>
        <v>0</v>
      </c>
      <c r="T12" s="49">
        <f t="shared" si="51"/>
        <v>46363</v>
      </c>
      <c r="U12" s="52">
        <f t="shared" si="9"/>
        <v>3.125E-2</v>
      </c>
      <c r="V12" s="52">
        <f t="shared" si="10"/>
        <v>0.33333333333333331</v>
      </c>
      <c r="W12" s="52">
        <f t="shared" si="11"/>
        <v>0.70833333333333337</v>
      </c>
      <c r="X12" s="53">
        <f t="shared" si="39"/>
        <v>0.35763888888888895</v>
      </c>
      <c r="Z12" s="49">
        <f t="shared" si="52"/>
        <v>46394</v>
      </c>
      <c r="AA12" s="52">
        <f t="shared" si="12"/>
        <v>3.125E-2</v>
      </c>
      <c r="AB12" s="52">
        <f t="shared" si="13"/>
        <v>0.33333333333333331</v>
      </c>
      <c r="AC12" s="52">
        <f t="shared" si="14"/>
        <v>0.70833333333333337</v>
      </c>
      <c r="AD12" s="53">
        <f t="shared" si="40"/>
        <v>0.35763888888888895</v>
      </c>
      <c r="AF12" s="49">
        <f t="shared" si="53"/>
        <v>46425</v>
      </c>
      <c r="AG12" s="52">
        <f t="shared" si="15"/>
        <v>0</v>
      </c>
      <c r="AH12" s="52">
        <f t="shared" si="16"/>
        <v>0</v>
      </c>
      <c r="AI12" s="52">
        <f t="shared" si="17"/>
        <v>0</v>
      </c>
      <c r="AJ12" s="53">
        <f t="shared" si="41"/>
        <v>0</v>
      </c>
      <c r="AL12" s="49">
        <f t="shared" si="54"/>
        <v>46453</v>
      </c>
      <c r="AM12" s="52">
        <f t="shared" si="18"/>
        <v>0</v>
      </c>
      <c r="AN12" s="52">
        <f t="shared" si="19"/>
        <v>0</v>
      </c>
      <c r="AO12" s="52">
        <f t="shared" si="20"/>
        <v>0</v>
      </c>
      <c r="AP12" s="53">
        <f t="shared" si="42"/>
        <v>0</v>
      </c>
      <c r="AR12" s="49">
        <f t="shared" si="55"/>
        <v>46484</v>
      </c>
      <c r="AS12" s="52">
        <f t="shared" si="21"/>
        <v>0</v>
      </c>
      <c r="AT12" s="52">
        <f t="shared" si="22"/>
        <v>0.33333333333333331</v>
      </c>
      <c r="AU12" s="52">
        <f t="shared" si="23"/>
        <v>0.54166666666666663</v>
      </c>
      <c r="AV12" s="53">
        <f t="shared" si="43"/>
        <v>0.20833333333333331</v>
      </c>
      <c r="AX12" s="49">
        <f t="shared" si="56"/>
        <v>46514</v>
      </c>
      <c r="AY12" s="52">
        <f t="shared" si="24"/>
        <v>0</v>
      </c>
      <c r="AZ12" s="52">
        <f t="shared" si="25"/>
        <v>0</v>
      </c>
      <c r="BA12" s="52">
        <f t="shared" si="26"/>
        <v>0</v>
      </c>
      <c r="BB12" s="53">
        <f t="shared" si="44"/>
        <v>0</v>
      </c>
      <c r="BD12" s="49">
        <f t="shared" si="57"/>
        <v>46545</v>
      </c>
      <c r="BE12" s="52">
        <f t="shared" si="27"/>
        <v>3.125E-2</v>
      </c>
      <c r="BF12" s="52">
        <f t="shared" si="28"/>
        <v>0.33333333333333331</v>
      </c>
      <c r="BG12" s="52">
        <f t="shared" si="29"/>
        <v>0.70833333333333337</v>
      </c>
      <c r="BH12" s="53">
        <f t="shared" si="45"/>
        <v>0.35763888888888895</v>
      </c>
      <c r="BJ12" s="49">
        <f t="shared" si="58"/>
        <v>46575</v>
      </c>
      <c r="BK12" s="52">
        <f t="shared" si="30"/>
        <v>0</v>
      </c>
      <c r="BL12" s="52">
        <f t="shared" si="31"/>
        <v>0</v>
      </c>
      <c r="BM12" s="52">
        <f t="shared" si="32"/>
        <v>0</v>
      </c>
      <c r="BN12" s="53">
        <f t="shared" si="46"/>
        <v>0</v>
      </c>
      <c r="BP12" s="49">
        <f t="shared" si="59"/>
        <v>46606</v>
      </c>
      <c r="BQ12" s="52">
        <f t="shared" si="33"/>
        <v>0</v>
      </c>
      <c r="BR12" s="52">
        <f t="shared" si="34"/>
        <v>0</v>
      </c>
      <c r="BS12" s="52">
        <f t="shared" si="35"/>
        <v>0</v>
      </c>
      <c r="BT12" s="53">
        <f t="shared" si="47"/>
        <v>0</v>
      </c>
    </row>
    <row r="13" spans="1:72" x14ac:dyDescent="0.35">
      <c r="B13" s="49">
        <f t="shared" si="48"/>
        <v>46273</v>
      </c>
      <c r="C13" s="52">
        <f t="shared" si="0"/>
        <v>3.125E-2</v>
      </c>
      <c r="D13" s="52">
        <f t="shared" si="1"/>
        <v>0.33333333333333331</v>
      </c>
      <c r="E13" s="52">
        <f t="shared" si="2"/>
        <v>0.75</v>
      </c>
      <c r="F13" s="53">
        <f t="shared" si="36"/>
        <v>0.39930555555555558</v>
      </c>
      <c r="H13" s="49">
        <f t="shared" si="49"/>
        <v>46303</v>
      </c>
      <c r="I13" s="52">
        <f t="shared" si="3"/>
        <v>3.125E-2</v>
      </c>
      <c r="J13" s="52">
        <f t="shared" si="4"/>
        <v>0.33333333333333331</v>
      </c>
      <c r="K13" s="52">
        <f t="shared" si="5"/>
        <v>0.70833333333333337</v>
      </c>
      <c r="L13" s="53">
        <f t="shared" si="37"/>
        <v>0.35763888888888895</v>
      </c>
      <c r="N13" s="49">
        <f t="shared" si="50"/>
        <v>46334</v>
      </c>
      <c r="O13" s="52">
        <f t="shared" si="6"/>
        <v>0</v>
      </c>
      <c r="P13" s="52">
        <f t="shared" si="7"/>
        <v>0</v>
      </c>
      <c r="Q13" s="52">
        <f t="shared" si="8"/>
        <v>0</v>
      </c>
      <c r="R13" s="53">
        <f t="shared" si="38"/>
        <v>0</v>
      </c>
      <c r="T13" s="49">
        <f t="shared" si="51"/>
        <v>46364</v>
      </c>
      <c r="U13" s="52">
        <f t="shared" si="9"/>
        <v>3.125E-2</v>
      </c>
      <c r="V13" s="52">
        <f t="shared" si="10"/>
        <v>0.33333333333333331</v>
      </c>
      <c r="W13" s="52">
        <f t="shared" si="11"/>
        <v>0.75</v>
      </c>
      <c r="X13" s="53">
        <f t="shared" si="39"/>
        <v>0.39930555555555558</v>
      </c>
      <c r="Z13" s="49">
        <f t="shared" si="52"/>
        <v>46395</v>
      </c>
      <c r="AA13" s="52">
        <f t="shared" si="12"/>
        <v>0</v>
      </c>
      <c r="AB13" s="52">
        <f t="shared" si="13"/>
        <v>0.33333333333333331</v>
      </c>
      <c r="AC13" s="52">
        <f t="shared" si="14"/>
        <v>0.70833333333333337</v>
      </c>
      <c r="AD13" s="53">
        <f t="shared" si="40"/>
        <v>0.38888888888888895</v>
      </c>
      <c r="AF13" s="49">
        <f t="shared" si="53"/>
        <v>46426</v>
      </c>
      <c r="AG13" s="52">
        <f t="shared" si="15"/>
        <v>3.125E-2</v>
      </c>
      <c r="AH13" s="52">
        <f t="shared" si="16"/>
        <v>0.33333333333333331</v>
      </c>
      <c r="AI13" s="52">
        <f t="shared" si="17"/>
        <v>0.70833333333333337</v>
      </c>
      <c r="AJ13" s="53">
        <f t="shared" si="41"/>
        <v>0.35763888888888895</v>
      </c>
      <c r="AL13" s="49">
        <f t="shared" si="54"/>
        <v>46454</v>
      </c>
      <c r="AM13" s="52">
        <f t="shared" si="18"/>
        <v>3.125E-2</v>
      </c>
      <c r="AN13" s="52">
        <f t="shared" si="19"/>
        <v>0.33333333333333331</v>
      </c>
      <c r="AO13" s="52">
        <f t="shared" si="20"/>
        <v>0.70833333333333337</v>
      </c>
      <c r="AP13" s="53">
        <f t="shared" si="42"/>
        <v>0.35763888888888895</v>
      </c>
      <c r="AR13" s="49">
        <f t="shared" si="55"/>
        <v>46485</v>
      </c>
      <c r="AS13" s="52">
        <f t="shared" si="21"/>
        <v>3.125E-2</v>
      </c>
      <c r="AT13" s="52">
        <f t="shared" si="22"/>
        <v>0.33333333333333331</v>
      </c>
      <c r="AU13" s="52">
        <f t="shared" si="23"/>
        <v>0.70833333333333337</v>
      </c>
      <c r="AV13" s="53">
        <f t="shared" si="43"/>
        <v>0.35763888888888895</v>
      </c>
      <c r="AX13" s="49">
        <f t="shared" si="56"/>
        <v>46515</v>
      </c>
      <c r="AY13" s="52">
        <f t="shared" ca="1" si="24"/>
        <v>0</v>
      </c>
      <c r="AZ13" s="52">
        <f t="shared" ca="1" si="25"/>
        <v>0</v>
      </c>
      <c r="BA13" s="52">
        <f t="shared" ca="1" si="26"/>
        <v>0</v>
      </c>
      <c r="BB13" s="53">
        <f t="shared" ca="1" si="44"/>
        <v>0</v>
      </c>
      <c r="BD13" s="49">
        <f t="shared" si="57"/>
        <v>46546</v>
      </c>
      <c r="BE13" s="52">
        <f t="shared" si="27"/>
        <v>3.125E-2</v>
      </c>
      <c r="BF13" s="52">
        <f t="shared" si="28"/>
        <v>0.33333333333333331</v>
      </c>
      <c r="BG13" s="52">
        <f t="shared" si="29"/>
        <v>0.75</v>
      </c>
      <c r="BH13" s="53">
        <f t="shared" si="45"/>
        <v>0.39930555555555558</v>
      </c>
      <c r="BJ13" s="49">
        <f t="shared" si="58"/>
        <v>46576</v>
      </c>
      <c r="BK13" s="52">
        <f t="shared" si="30"/>
        <v>0</v>
      </c>
      <c r="BL13" s="52">
        <f t="shared" si="31"/>
        <v>0</v>
      </c>
      <c r="BM13" s="52">
        <f t="shared" si="32"/>
        <v>0</v>
      </c>
      <c r="BN13" s="53">
        <f t="shared" si="46"/>
        <v>0</v>
      </c>
      <c r="BP13" s="49">
        <f t="shared" si="59"/>
        <v>46607</v>
      </c>
      <c r="BQ13" s="52">
        <f t="shared" si="33"/>
        <v>0</v>
      </c>
      <c r="BR13" s="52">
        <f t="shared" si="34"/>
        <v>0</v>
      </c>
      <c r="BS13" s="52">
        <f t="shared" si="35"/>
        <v>0</v>
      </c>
      <c r="BT13" s="53">
        <f t="shared" si="47"/>
        <v>0</v>
      </c>
    </row>
    <row r="14" spans="1:72" x14ac:dyDescent="0.35">
      <c r="B14" s="49">
        <f t="shared" si="48"/>
        <v>46274</v>
      </c>
      <c r="C14" s="52">
        <f t="shared" si="0"/>
        <v>0</v>
      </c>
      <c r="D14" s="52">
        <f t="shared" si="1"/>
        <v>0.33333333333333331</v>
      </c>
      <c r="E14" s="52">
        <f t="shared" si="2"/>
        <v>0.54166666666666663</v>
      </c>
      <c r="F14" s="53">
        <f t="shared" si="36"/>
        <v>0.20833333333333331</v>
      </c>
      <c r="H14" s="49">
        <f t="shared" si="49"/>
        <v>46304</v>
      </c>
      <c r="I14" s="52">
        <f t="shared" si="3"/>
        <v>0</v>
      </c>
      <c r="J14" s="52">
        <f t="shared" si="4"/>
        <v>0.33333333333333331</v>
      </c>
      <c r="K14" s="52">
        <f t="shared" si="5"/>
        <v>0.70833333333333337</v>
      </c>
      <c r="L14" s="53">
        <f t="shared" si="37"/>
        <v>0.38888888888888895</v>
      </c>
      <c r="N14" s="49">
        <f t="shared" si="50"/>
        <v>46335</v>
      </c>
      <c r="O14" s="52">
        <f t="shared" si="6"/>
        <v>3.125E-2</v>
      </c>
      <c r="P14" s="52">
        <f t="shared" si="7"/>
        <v>0.33333333333333331</v>
      </c>
      <c r="Q14" s="52">
        <f t="shared" si="8"/>
        <v>0.70833333333333337</v>
      </c>
      <c r="R14" s="53">
        <f t="shared" si="38"/>
        <v>0.35763888888888895</v>
      </c>
      <c r="T14" s="49">
        <f t="shared" si="51"/>
        <v>46365</v>
      </c>
      <c r="U14" s="52">
        <f t="shared" si="9"/>
        <v>0</v>
      </c>
      <c r="V14" s="52">
        <f t="shared" si="10"/>
        <v>0.33333333333333331</v>
      </c>
      <c r="W14" s="52">
        <f t="shared" si="11"/>
        <v>0.54166666666666663</v>
      </c>
      <c r="X14" s="53">
        <f t="shared" si="39"/>
        <v>0.20833333333333331</v>
      </c>
      <c r="Z14" s="49">
        <f t="shared" si="52"/>
        <v>46396</v>
      </c>
      <c r="AA14" s="52">
        <f t="shared" si="12"/>
        <v>0</v>
      </c>
      <c r="AB14" s="52">
        <f t="shared" si="13"/>
        <v>0</v>
      </c>
      <c r="AC14" s="52">
        <f t="shared" si="14"/>
        <v>0</v>
      </c>
      <c r="AD14" s="53">
        <f t="shared" si="40"/>
        <v>0</v>
      </c>
      <c r="AF14" s="49">
        <f t="shared" si="53"/>
        <v>46427</v>
      </c>
      <c r="AG14" s="52">
        <f t="shared" si="15"/>
        <v>3.125E-2</v>
      </c>
      <c r="AH14" s="52">
        <f t="shared" si="16"/>
        <v>0.33333333333333331</v>
      </c>
      <c r="AI14" s="52">
        <f t="shared" si="17"/>
        <v>0.75</v>
      </c>
      <c r="AJ14" s="53">
        <f t="shared" si="41"/>
        <v>0.39930555555555558</v>
      </c>
      <c r="AL14" s="49">
        <f t="shared" si="54"/>
        <v>46455</v>
      </c>
      <c r="AM14" s="52">
        <f t="shared" si="18"/>
        <v>3.125E-2</v>
      </c>
      <c r="AN14" s="52">
        <f t="shared" si="19"/>
        <v>0.33333333333333331</v>
      </c>
      <c r="AO14" s="52">
        <f t="shared" si="20"/>
        <v>0.75</v>
      </c>
      <c r="AP14" s="53">
        <f t="shared" si="42"/>
        <v>0.39930555555555558</v>
      </c>
      <c r="AR14" s="49">
        <f t="shared" si="55"/>
        <v>46486</v>
      </c>
      <c r="AS14" s="52">
        <f t="shared" si="21"/>
        <v>0</v>
      </c>
      <c r="AT14" s="52">
        <f t="shared" si="22"/>
        <v>0.33333333333333331</v>
      </c>
      <c r="AU14" s="52">
        <f t="shared" si="23"/>
        <v>0.70833333333333337</v>
      </c>
      <c r="AV14" s="53">
        <f t="shared" si="43"/>
        <v>0.38888888888888895</v>
      </c>
      <c r="AX14" s="49">
        <f t="shared" si="56"/>
        <v>46516</v>
      </c>
      <c r="AY14" s="52">
        <f t="shared" si="24"/>
        <v>0</v>
      </c>
      <c r="AZ14" s="52">
        <f t="shared" si="25"/>
        <v>0</v>
      </c>
      <c r="BA14" s="52">
        <f t="shared" si="26"/>
        <v>0</v>
      </c>
      <c r="BB14" s="53">
        <f t="shared" si="44"/>
        <v>0</v>
      </c>
      <c r="BD14" s="49">
        <f t="shared" si="57"/>
        <v>46547</v>
      </c>
      <c r="BE14" s="52">
        <f t="shared" si="27"/>
        <v>0</v>
      </c>
      <c r="BF14" s="52">
        <f t="shared" si="28"/>
        <v>0.33333333333333331</v>
      </c>
      <c r="BG14" s="52">
        <f t="shared" si="29"/>
        <v>0.54166666666666663</v>
      </c>
      <c r="BH14" s="53">
        <f t="shared" si="45"/>
        <v>0.20833333333333331</v>
      </c>
      <c r="BJ14" s="49">
        <f t="shared" si="58"/>
        <v>46577</v>
      </c>
      <c r="BK14" s="52">
        <f t="shared" si="30"/>
        <v>0</v>
      </c>
      <c r="BL14" s="52">
        <f t="shared" si="31"/>
        <v>0</v>
      </c>
      <c r="BM14" s="52">
        <f t="shared" si="32"/>
        <v>0</v>
      </c>
      <c r="BN14" s="53">
        <f t="shared" si="46"/>
        <v>0</v>
      </c>
      <c r="BP14" s="49">
        <f t="shared" si="59"/>
        <v>46608</v>
      </c>
      <c r="BQ14" s="52">
        <f t="shared" si="33"/>
        <v>0</v>
      </c>
      <c r="BR14" s="52">
        <f t="shared" si="34"/>
        <v>0</v>
      </c>
      <c r="BS14" s="52">
        <f t="shared" si="35"/>
        <v>0</v>
      </c>
      <c r="BT14" s="53">
        <f t="shared" si="47"/>
        <v>0</v>
      </c>
    </row>
    <row r="15" spans="1:72" x14ac:dyDescent="0.35">
      <c r="B15" s="49">
        <f t="shared" si="48"/>
        <v>46275</v>
      </c>
      <c r="C15" s="52">
        <f t="shared" si="0"/>
        <v>3.125E-2</v>
      </c>
      <c r="D15" s="52">
        <f t="shared" si="1"/>
        <v>0.33333333333333331</v>
      </c>
      <c r="E15" s="52">
        <f t="shared" si="2"/>
        <v>0.70833333333333337</v>
      </c>
      <c r="F15" s="53">
        <f t="shared" si="36"/>
        <v>0.35763888888888895</v>
      </c>
      <c r="H15" s="49">
        <f t="shared" si="49"/>
        <v>46305</v>
      </c>
      <c r="I15" s="52">
        <f t="shared" si="3"/>
        <v>0</v>
      </c>
      <c r="J15" s="52">
        <f t="shared" si="4"/>
        <v>0</v>
      </c>
      <c r="K15" s="52">
        <f t="shared" si="5"/>
        <v>0</v>
      </c>
      <c r="L15" s="53">
        <f t="shared" si="37"/>
        <v>0</v>
      </c>
      <c r="N15" s="49">
        <f t="shared" si="50"/>
        <v>46336</v>
      </c>
      <c r="O15" s="52">
        <f t="shared" si="6"/>
        <v>3.125E-2</v>
      </c>
      <c r="P15" s="52">
        <f t="shared" si="7"/>
        <v>0.33333333333333331</v>
      </c>
      <c r="Q15" s="52">
        <f t="shared" si="8"/>
        <v>0.75</v>
      </c>
      <c r="R15" s="53">
        <f t="shared" si="38"/>
        <v>0.39930555555555558</v>
      </c>
      <c r="T15" s="49">
        <f t="shared" si="51"/>
        <v>46366</v>
      </c>
      <c r="U15" s="52">
        <f t="shared" si="9"/>
        <v>3.125E-2</v>
      </c>
      <c r="V15" s="52">
        <f t="shared" si="10"/>
        <v>0.33333333333333331</v>
      </c>
      <c r="W15" s="52">
        <f t="shared" si="11"/>
        <v>0.70833333333333337</v>
      </c>
      <c r="X15" s="53">
        <f t="shared" si="39"/>
        <v>0.35763888888888895</v>
      </c>
      <c r="Z15" s="49">
        <f t="shared" si="52"/>
        <v>46397</v>
      </c>
      <c r="AA15" s="52">
        <f t="shared" si="12"/>
        <v>0</v>
      </c>
      <c r="AB15" s="52">
        <f t="shared" si="13"/>
        <v>0</v>
      </c>
      <c r="AC15" s="52">
        <f t="shared" si="14"/>
        <v>0</v>
      </c>
      <c r="AD15" s="53">
        <f t="shared" si="40"/>
        <v>0</v>
      </c>
      <c r="AF15" s="49">
        <f t="shared" si="53"/>
        <v>46428</v>
      </c>
      <c r="AG15" s="52">
        <f t="shared" si="15"/>
        <v>0</v>
      </c>
      <c r="AH15" s="52">
        <f t="shared" si="16"/>
        <v>0.33333333333333331</v>
      </c>
      <c r="AI15" s="52">
        <f t="shared" si="17"/>
        <v>0.54166666666666663</v>
      </c>
      <c r="AJ15" s="53">
        <f t="shared" si="41"/>
        <v>0.20833333333333331</v>
      </c>
      <c r="AL15" s="49">
        <f t="shared" si="54"/>
        <v>46456</v>
      </c>
      <c r="AM15" s="52">
        <f t="shared" si="18"/>
        <v>0</v>
      </c>
      <c r="AN15" s="52">
        <f t="shared" si="19"/>
        <v>0.33333333333333331</v>
      </c>
      <c r="AO15" s="52">
        <f t="shared" si="20"/>
        <v>0.54166666666666663</v>
      </c>
      <c r="AP15" s="53">
        <f t="shared" si="42"/>
        <v>0.20833333333333331</v>
      </c>
      <c r="AR15" s="49">
        <f t="shared" si="55"/>
        <v>46487</v>
      </c>
      <c r="AS15" s="52">
        <f t="shared" si="21"/>
        <v>0</v>
      </c>
      <c r="AT15" s="52">
        <f t="shared" si="22"/>
        <v>0</v>
      </c>
      <c r="AU15" s="70">
        <f t="shared" si="23"/>
        <v>0</v>
      </c>
      <c r="AV15" s="53">
        <f t="shared" si="43"/>
        <v>0</v>
      </c>
      <c r="AX15" s="49">
        <f t="shared" si="56"/>
        <v>46517</v>
      </c>
      <c r="AY15" s="52">
        <f t="shared" si="24"/>
        <v>3.125E-2</v>
      </c>
      <c r="AZ15" s="52">
        <f t="shared" si="25"/>
        <v>0.33333333333333331</v>
      </c>
      <c r="BA15" s="52">
        <f t="shared" si="26"/>
        <v>0.70833333333333337</v>
      </c>
      <c r="BB15" s="53">
        <f t="shared" si="44"/>
        <v>0.35763888888888895</v>
      </c>
      <c r="BD15" s="49">
        <f t="shared" si="57"/>
        <v>46548</v>
      </c>
      <c r="BE15" s="52">
        <f t="shared" si="27"/>
        <v>3.125E-2</v>
      </c>
      <c r="BF15" s="52">
        <f t="shared" si="28"/>
        <v>0.33333333333333331</v>
      </c>
      <c r="BG15" s="52">
        <f t="shared" si="29"/>
        <v>0.70833333333333337</v>
      </c>
      <c r="BH15" s="53">
        <f t="shared" si="45"/>
        <v>0.35763888888888895</v>
      </c>
      <c r="BJ15" s="49">
        <f t="shared" si="58"/>
        <v>46578</v>
      </c>
      <c r="BK15" s="52">
        <f t="shared" si="30"/>
        <v>0</v>
      </c>
      <c r="BL15" s="52">
        <f t="shared" si="31"/>
        <v>0</v>
      </c>
      <c r="BM15" s="52">
        <f t="shared" si="32"/>
        <v>0</v>
      </c>
      <c r="BN15" s="53">
        <f t="shared" si="46"/>
        <v>0</v>
      </c>
      <c r="BP15" s="49">
        <f t="shared" si="59"/>
        <v>46609</v>
      </c>
      <c r="BQ15" s="52">
        <f t="shared" si="33"/>
        <v>0</v>
      </c>
      <c r="BR15" s="52">
        <f t="shared" si="34"/>
        <v>0</v>
      </c>
      <c r="BS15" s="52">
        <f t="shared" si="35"/>
        <v>0</v>
      </c>
      <c r="BT15" s="53">
        <f t="shared" si="47"/>
        <v>0</v>
      </c>
    </row>
    <row r="16" spans="1:72" x14ac:dyDescent="0.35">
      <c r="B16" s="49">
        <f t="shared" si="48"/>
        <v>46276</v>
      </c>
      <c r="C16" s="52">
        <f t="shared" si="0"/>
        <v>0</v>
      </c>
      <c r="D16" s="52">
        <f t="shared" si="1"/>
        <v>0.33333333333333331</v>
      </c>
      <c r="E16" s="52">
        <f t="shared" si="2"/>
        <v>0.70833333333333337</v>
      </c>
      <c r="F16" s="53">
        <f t="shared" si="36"/>
        <v>0.38888888888888895</v>
      </c>
      <c r="H16" s="49">
        <f t="shared" si="49"/>
        <v>46306</v>
      </c>
      <c r="I16" s="52">
        <f t="shared" si="3"/>
        <v>0</v>
      </c>
      <c r="J16" s="52">
        <f t="shared" si="4"/>
        <v>0</v>
      </c>
      <c r="K16" s="52">
        <f t="shared" si="5"/>
        <v>0</v>
      </c>
      <c r="L16" s="53">
        <f t="shared" si="37"/>
        <v>0</v>
      </c>
      <c r="N16" s="49">
        <f t="shared" si="50"/>
        <v>46337</v>
      </c>
      <c r="O16" s="52">
        <f t="shared" ca="1" si="6"/>
        <v>0</v>
      </c>
      <c r="P16" s="52">
        <f t="shared" ca="1" si="7"/>
        <v>0.33333333333333331</v>
      </c>
      <c r="Q16" s="52">
        <f t="shared" ca="1" si="8"/>
        <v>0.54166666666666663</v>
      </c>
      <c r="R16" s="53">
        <f t="shared" ca="1" si="38"/>
        <v>0.20833333333333331</v>
      </c>
      <c r="T16" s="49">
        <f t="shared" si="51"/>
        <v>46367</v>
      </c>
      <c r="U16" s="52">
        <f t="shared" si="9"/>
        <v>0</v>
      </c>
      <c r="V16" s="52">
        <f t="shared" si="10"/>
        <v>0.33333333333333331</v>
      </c>
      <c r="W16" s="52">
        <f t="shared" si="11"/>
        <v>0.70833333333333337</v>
      </c>
      <c r="X16" s="53">
        <f t="shared" si="39"/>
        <v>0.38888888888888895</v>
      </c>
      <c r="Z16" s="49">
        <f t="shared" si="52"/>
        <v>46398</v>
      </c>
      <c r="AA16" s="52">
        <f t="shared" si="12"/>
        <v>3.125E-2</v>
      </c>
      <c r="AB16" s="52">
        <f t="shared" si="13"/>
        <v>0.33333333333333331</v>
      </c>
      <c r="AC16" s="52">
        <f t="shared" si="14"/>
        <v>0.70833333333333337</v>
      </c>
      <c r="AD16" s="53">
        <f t="shared" si="40"/>
        <v>0.35763888888888895</v>
      </c>
      <c r="AF16" s="49">
        <f t="shared" si="53"/>
        <v>46429</v>
      </c>
      <c r="AG16" s="52">
        <f t="shared" si="15"/>
        <v>3.125E-2</v>
      </c>
      <c r="AH16" s="52">
        <f t="shared" si="16"/>
        <v>0.33333333333333331</v>
      </c>
      <c r="AI16" s="52">
        <f t="shared" si="17"/>
        <v>0.70833333333333337</v>
      </c>
      <c r="AJ16" s="53">
        <f t="shared" si="41"/>
        <v>0.35763888888888895</v>
      </c>
      <c r="AL16" s="49">
        <f t="shared" si="54"/>
        <v>46457</v>
      </c>
      <c r="AM16" s="52">
        <f t="shared" si="18"/>
        <v>3.125E-2</v>
      </c>
      <c r="AN16" s="52">
        <f t="shared" si="19"/>
        <v>0.33333333333333331</v>
      </c>
      <c r="AO16" s="52">
        <f t="shared" si="20"/>
        <v>0.70833333333333337</v>
      </c>
      <c r="AP16" s="53">
        <f t="shared" si="42"/>
        <v>0.35763888888888895</v>
      </c>
      <c r="AR16" s="49">
        <f t="shared" si="55"/>
        <v>46488</v>
      </c>
      <c r="AS16" s="52">
        <f t="shared" si="21"/>
        <v>0</v>
      </c>
      <c r="AT16" s="52">
        <f t="shared" si="22"/>
        <v>0</v>
      </c>
      <c r="AU16" s="52">
        <f t="shared" si="23"/>
        <v>0</v>
      </c>
      <c r="AV16" s="53">
        <f t="shared" si="43"/>
        <v>0</v>
      </c>
      <c r="AX16" s="49">
        <f t="shared" si="56"/>
        <v>46518</v>
      </c>
      <c r="AY16" s="52">
        <f t="shared" si="24"/>
        <v>3.125E-2</v>
      </c>
      <c r="AZ16" s="52">
        <f t="shared" si="25"/>
        <v>0.33333333333333331</v>
      </c>
      <c r="BA16" s="52">
        <f t="shared" si="26"/>
        <v>0.75</v>
      </c>
      <c r="BB16" s="53">
        <f t="shared" si="44"/>
        <v>0.39930555555555558</v>
      </c>
      <c r="BD16" s="49">
        <f t="shared" si="57"/>
        <v>46549</v>
      </c>
      <c r="BE16" s="52">
        <f t="shared" si="27"/>
        <v>0</v>
      </c>
      <c r="BF16" s="52">
        <f t="shared" si="28"/>
        <v>0.33333333333333331</v>
      </c>
      <c r="BG16" s="52">
        <f t="shared" si="29"/>
        <v>0.70833333333333337</v>
      </c>
      <c r="BH16" s="53">
        <f t="shared" si="45"/>
        <v>0.38888888888888895</v>
      </c>
      <c r="BJ16" s="49">
        <f t="shared" si="58"/>
        <v>46579</v>
      </c>
      <c r="BK16" s="52">
        <f t="shared" si="30"/>
        <v>0</v>
      </c>
      <c r="BL16" s="52">
        <f t="shared" si="31"/>
        <v>0</v>
      </c>
      <c r="BM16" s="52">
        <f t="shared" si="32"/>
        <v>0</v>
      </c>
      <c r="BN16" s="53">
        <f t="shared" si="46"/>
        <v>0</v>
      </c>
      <c r="BP16" s="49">
        <f t="shared" si="59"/>
        <v>46610</v>
      </c>
      <c r="BQ16" s="52">
        <f t="shared" si="33"/>
        <v>0</v>
      </c>
      <c r="BR16" s="52">
        <f t="shared" si="34"/>
        <v>0</v>
      </c>
      <c r="BS16" s="52">
        <f t="shared" si="35"/>
        <v>0</v>
      </c>
      <c r="BT16" s="53">
        <f t="shared" si="47"/>
        <v>0</v>
      </c>
    </row>
    <row r="17" spans="2:72" x14ac:dyDescent="0.35">
      <c r="B17" s="49">
        <f t="shared" si="48"/>
        <v>46277</v>
      </c>
      <c r="C17" s="52">
        <f t="shared" si="0"/>
        <v>0</v>
      </c>
      <c r="D17" s="52">
        <f t="shared" si="1"/>
        <v>0</v>
      </c>
      <c r="E17" s="52">
        <f t="shared" si="2"/>
        <v>0</v>
      </c>
      <c r="F17" s="53">
        <f t="shared" si="36"/>
        <v>0</v>
      </c>
      <c r="H17" s="49">
        <f t="shared" si="49"/>
        <v>46307</v>
      </c>
      <c r="I17" s="52">
        <f t="shared" si="3"/>
        <v>3.125E-2</v>
      </c>
      <c r="J17" s="52">
        <f t="shared" si="4"/>
        <v>0.33333333333333331</v>
      </c>
      <c r="K17" s="52">
        <f t="shared" si="5"/>
        <v>0.70833333333333337</v>
      </c>
      <c r="L17" s="53">
        <f t="shared" si="37"/>
        <v>0.35763888888888895</v>
      </c>
      <c r="N17" s="49">
        <f t="shared" si="50"/>
        <v>46338</v>
      </c>
      <c r="O17" s="52">
        <f t="shared" si="6"/>
        <v>3.125E-2</v>
      </c>
      <c r="P17" s="52">
        <f t="shared" si="7"/>
        <v>0.33333333333333331</v>
      </c>
      <c r="Q17" s="52">
        <f t="shared" si="8"/>
        <v>0.70833333333333337</v>
      </c>
      <c r="R17" s="53">
        <f t="shared" si="38"/>
        <v>0.35763888888888895</v>
      </c>
      <c r="T17" s="49">
        <f t="shared" si="51"/>
        <v>46368</v>
      </c>
      <c r="U17" s="52">
        <f t="shared" si="9"/>
        <v>0</v>
      </c>
      <c r="V17" s="52">
        <f t="shared" si="10"/>
        <v>0</v>
      </c>
      <c r="W17" s="52">
        <f t="shared" si="11"/>
        <v>0</v>
      </c>
      <c r="X17" s="53">
        <f t="shared" si="39"/>
        <v>0</v>
      </c>
      <c r="Z17" s="49">
        <f t="shared" si="52"/>
        <v>46399</v>
      </c>
      <c r="AA17" s="52">
        <f t="shared" si="12"/>
        <v>3.125E-2</v>
      </c>
      <c r="AB17" s="52">
        <f t="shared" si="13"/>
        <v>0.33333333333333331</v>
      </c>
      <c r="AC17" s="52">
        <f t="shared" si="14"/>
        <v>0.75</v>
      </c>
      <c r="AD17" s="53">
        <f t="shared" si="40"/>
        <v>0.39930555555555558</v>
      </c>
      <c r="AF17" s="49">
        <f t="shared" si="53"/>
        <v>46430</v>
      </c>
      <c r="AG17" s="52">
        <f t="shared" si="15"/>
        <v>0</v>
      </c>
      <c r="AH17" s="52">
        <f t="shared" si="16"/>
        <v>0.33333333333333331</v>
      </c>
      <c r="AI17" s="52">
        <f t="shared" si="17"/>
        <v>0.70833333333333337</v>
      </c>
      <c r="AJ17" s="53">
        <f t="shared" si="41"/>
        <v>0.38888888888888895</v>
      </c>
      <c r="AL17" s="49">
        <f t="shared" si="54"/>
        <v>46458</v>
      </c>
      <c r="AM17" s="52">
        <f t="shared" si="18"/>
        <v>0</v>
      </c>
      <c r="AN17" s="52">
        <f t="shared" si="19"/>
        <v>0.33333333333333331</v>
      </c>
      <c r="AO17" s="52">
        <f t="shared" si="20"/>
        <v>0.70833333333333337</v>
      </c>
      <c r="AP17" s="53">
        <f t="shared" si="42"/>
        <v>0.38888888888888895</v>
      </c>
      <c r="AR17" s="49">
        <f t="shared" si="55"/>
        <v>46489</v>
      </c>
      <c r="AS17" s="52">
        <f t="shared" si="21"/>
        <v>0</v>
      </c>
      <c r="AT17" s="52">
        <f t="shared" si="22"/>
        <v>0</v>
      </c>
      <c r="AU17" s="52">
        <f t="shared" si="23"/>
        <v>0</v>
      </c>
      <c r="AV17" s="53">
        <f t="shared" si="43"/>
        <v>0</v>
      </c>
      <c r="AX17" s="49">
        <f t="shared" si="56"/>
        <v>46519</v>
      </c>
      <c r="AY17" s="52">
        <f t="shared" si="24"/>
        <v>0</v>
      </c>
      <c r="AZ17" s="52">
        <f t="shared" si="25"/>
        <v>0.33333333333333331</v>
      </c>
      <c r="BA17" s="52">
        <f t="shared" si="26"/>
        <v>0.54166666666666663</v>
      </c>
      <c r="BB17" s="53">
        <f t="shared" si="44"/>
        <v>0.20833333333333331</v>
      </c>
      <c r="BD17" s="49">
        <f t="shared" si="57"/>
        <v>46550</v>
      </c>
      <c r="BE17" s="52">
        <f t="shared" si="27"/>
        <v>0</v>
      </c>
      <c r="BF17" s="52">
        <f t="shared" si="28"/>
        <v>0</v>
      </c>
      <c r="BG17" s="52">
        <f t="shared" si="29"/>
        <v>0</v>
      </c>
      <c r="BH17" s="53">
        <f t="shared" si="45"/>
        <v>0</v>
      </c>
      <c r="BJ17" s="49">
        <f t="shared" si="58"/>
        <v>46580</v>
      </c>
      <c r="BK17" s="52">
        <f t="shared" si="30"/>
        <v>0</v>
      </c>
      <c r="BL17" s="52">
        <f t="shared" si="31"/>
        <v>0</v>
      </c>
      <c r="BM17" s="52">
        <f t="shared" si="32"/>
        <v>0</v>
      </c>
      <c r="BN17" s="53">
        <f t="shared" si="46"/>
        <v>0</v>
      </c>
      <c r="BP17" s="49">
        <f t="shared" si="59"/>
        <v>46611</v>
      </c>
      <c r="BQ17" s="52">
        <f t="shared" si="33"/>
        <v>0</v>
      </c>
      <c r="BR17" s="52">
        <f t="shared" si="34"/>
        <v>0</v>
      </c>
      <c r="BS17" s="52">
        <f t="shared" si="35"/>
        <v>0</v>
      </c>
      <c r="BT17" s="53">
        <f t="shared" si="47"/>
        <v>0</v>
      </c>
    </row>
    <row r="18" spans="2:72" x14ac:dyDescent="0.35">
      <c r="B18" s="49">
        <f t="shared" si="48"/>
        <v>46278</v>
      </c>
      <c r="C18" s="52">
        <f t="shared" si="0"/>
        <v>0</v>
      </c>
      <c r="D18" s="52">
        <f t="shared" si="1"/>
        <v>0</v>
      </c>
      <c r="E18" s="52">
        <f t="shared" si="2"/>
        <v>0</v>
      </c>
      <c r="F18" s="53">
        <f t="shared" si="36"/>
        <v>0</v>
      </c>
      <c r="H18" s="49">
        <f t="shared" si="49"/>
        <v>46308</v>
      </c>
      <c r="I18" s="52">
        <f t="shared" si="3"/>
        <v>3.125E-2</v>
      </c>
      <c r="J18" s="52">
        <f t="shared" si="4"/>
        <v>0.33333333333333331</v>
      </c>
      <c r="K18" s="52">
        <f t="shared" si="5"/>
        <v>0.75</v>
      </c>
      <c r="L18" s="53">
        <f t="shared" si="37"/>
        <v>0.39930555555555558</v>
      </c>
      <c r="N18" s="49">
        <f t="shared" si="50"/>
        <v>46339</v>
      </c>
      <c r="O18" s="52">
        <f t="shared" si="6"/>
        <v>0</v>
      </c>
      <c r="P18" s="52">
        <f t="shared" si="7"/>
        <v>0.33333333333333331</v>
      </c>
      <c r="Q18" s="52">
        <f t="shared" si="8"/>
        <v>0.70833333333333337</v>
      </c>
      <c r="R18" s="53">
        <f t="shared" si="38"/>
        <v>0.38888888888888895</v>
      </c>
      <c r="T18" s="49">
        <f t="shared" si="51"/>
        <v>46369</v>
      </c>
      <c r="U18" s="52">
        <f t="shared" si="9"/>
        <v>0</v>
      </c>
      <c r="V18" s="52">
        <f t="shared" si="10"/>
        <v>0</v>
      </c>
      <c r="W18" s="52">
        <f t="shared" si="11"/>
        <v>0</v>
      </c>
      <c r="X18" s="53">
        <f t="shared" si="39"/>
        <v>0</v>
      </c>
      <c r="Z18" s="49">
        <f t="shared" si="52"/>
        <v>46400</v>
      </c>
      <c r="AA18" s="52">
        <f t="shared" si="12"/>
        <v>0</v>
      </c>
      <c r="AB18" s="52">
        <f t="shared" si="13"/>
        <v>0.33333333333333331</v>
      </c>
      <c r="AC18" s="52">
        <f t="shared" si="14"/>
        <v>0.54166666666666663</v>
      </c>
      <c r="AD18" s="53">
        <f t="shared" si="40"/>
        <v>0.20833333333333331</v>
      </c>
      <c r="AF18" s="49">
        <f t="shared" si="53"/>
        <v>46431</v>
      </c>
      <c r="AG18" s="52">
        <f t="shared" si="15"/>
        <v>0</v>
      </c>
      <c r="AH18" s="52">
        <f t="shared" si="16"/>
        <v>0</v>
      </c>
      <c r="AI18" s="52">
        <f t="shared" si="17"/>
        <v>0</v>
      </c>
      <c r="AJ18" s="53">
        <f t="shared" si="41"/>
        <v>0</v>
      </c>
      <c r="AL18" s="49">
        <f t="shared" si="54"/>
        <v>46459</v>
      </c>
      <c r="AM18" s="52">
        <f t="shared" si="18"/>
        <v>0</v>
      </c>
      <c r="AN18" s="52">
        <f t="shared" si="19"/>
        <v>0</v>
      </c>
      <c r="AO18" s="52">
        <f t="shared" si="20"/>
        <v>0</v>
      </c>
      <c r="AP18" s="53">
        <f t="shared" si="42"/>
        <v>0</v>
      </c>
      <c r="AR18" s="49">
        <f t="shared" si="55"/>
        <v>46490</v>
      </c>
      <c r="AS18" s="52">
        <f t="shared" si="21"/>
        <v>0</v>
      </c>
      <c r="AT18" s="52">
        <f t="shared" si="22"/>
        <v>0</v>
      </c>
      <c r="AU18" s="52">
        <f t="shared" si="23"/>
        <v>0</v>
      </c>
      <c r="AV18" s="53">
        <f t="shared" si="43"/>
        <v>0</v>
      </c>
      <c r="AX18" s="49">
        <f t="shared" si="56"/>
        <v>46520</v>
      </c>
      <c r="AY18" s="52">
        <f t="shared" si="24"/>
        <v>3.125E-2</v>
      </c>
      <c r="AZ18" s="52">
        <f t="shared" si="25"/>
        <v>0.33333333333333331</v>
      </c>
      <c r="BA18" s="52">
        <f t="shared" si="26"/>
        <v>0.70833333333333337</v>
      </c>
      <c r="BB18" s="53">
        <f t="shared" si="44"/>
        <v>0.35763888888888895</v>
      </c>
      <c r="BD18" s="49">
        <f t="shared" si="57"/>
        <v>46551</v>
      </c>
      <c r="BE18" s="52">
        <f t="shared" si="27"/>
        <v>0</v>
      </c>
      <c r="BF18" s="52">
        <f t="shared" si="28"/>
        <v>0</v>
      </c>
      <c r="BG18" s="52">
        <f t="shared" si="29"/>
        <v>0</v>
      </c>
      <c r="BH18" s="53">
        <f t="shared" si="45"/>
        <v>0</v>
      </c>
      <c r="BJ18" s="49">
        <f t="shared" si="58"/>
        <v>46581</v>
      </c>
      <c r="BK18" s="52">
        <f t="shared" si="30"/>
        <v>0</v>
      </c>
      <c r="BL18" s="52">
        <f t="shared" si="31"/>
        <v>0</v>
      </c>
      <c r="BM18" s="52">
        <f t="shared" si="32"/>
        <v>0</v>
      </c>
      <c r="BN18" s="53">
        <f t="shared" si="46"/>
        <v>0</v>
      </c>
      <c r="BP18" s="49">
        <f t="shared" si="59"/>
        <v>46612</v>
      </c>
      <c r="BQ18" s="52">
        <f t="shared" si="33"/>
        <v>0</v>
      </c>
      <c r="BR18" s="52">
        <f t="shared" si="34"/>
        <v>0</v>
      </c>
      <c r="BS18" s="52">
        <f t="shared" si="35"/>
        <v>0</v>
      </c>
      <c r="BT18" s="53">
        <f t="shared" si="47"/>
        <v>0</v>
      </c>
    </row>
    <row r="19" spans="2:72" x14ac:dyDescent="0.35">
      <c r="B19" s="49">
        <f t="shared" si="48"/>
        <v>46279</v>
      </c>
      <c r="C19" s="52">
        <f t="shared" si="0"/>
        <v>3.125E-2</v>
      </c>
      <c r="D19" s="52">
        <f t="shared" si="1"/>
        <v>0.33333333333333331</v>
      </c>
      <c r="E19" s="52">
        <f t="shared" si="2"/>
        <v>0.70833333333333337</v>
      </c>
      <c r="F19" s="53">
        <f t="shared" si="36"/>
        <v>0.35763888888888895</v>
      </c>
      <c r="H19" s="49">
        <f t="shared" si="49"/>
        <v>46309</v>
      </c>
      <c r="I19" s="52">
        <f t="shared" si="3"/>
        <v>0</v>
      </c>
      <c r="J19" s="52">
        <f t="shared" si="4"/>
        <v>0.33333333333333331</v>
      </c>
      <c r="K19" s="52">
        <f t="shared" si="5"/>
        <v>0.54166666666666663</v>
      </c>
      <c r="L19" s="53">
        <f t="shared" si="37"/>
        <v>0.20833333333333331</v>
      </c>
      <c r="N19" s="49">
        <f t="shared" si="50"/>
        <v>46340</v>
      </c>
      <c r="O19" s="52">
        <f t="shared" si="6"/>
        <v>0</v>
      </c>
      <c r="P19" s="52">
        <f t="shared" si="7"/>
        <v>0</v>
      </c>
      <c r="Q19" s="52">
        <f t="shared" si="8"/>
        <v>0</v>
      </c>
      <c r="R19" s="53">
        <f t="shared" si="38"/>
        <v>0</v>
      </c>
      <c r="T19" s="49">
        <f t="shared" si="51"/>
        <v>46370</v>
      </c>
      <c r="U19" s="52">
        <f t="shared" si="9"/>
        <v>3.125E-2</v>
      </c>
      <c r="V19" s="52">
        <f t="shared" si="10"/>
        <v>0.33333333333333331</v>
      </c>
      <c r="W19" s="52">
        <f t="shared" si="11"/>
        <v>0.70833333333333337</v>
      </c>
      <c r="X19" s="53">
        <f t="shared" si="39"/>
        <v>0.35763888888888895</v>
      </c>
      <c r="Z19" s="49">
        <f t="shared" si="52"/>
        <v>46401</v>
      </c>
      <c r="AA19" s="52">
        <f t="shared" si="12"/>
        <v>3.125E-2</v>
      </c>
      <c r="AB19" s="52">
        <f t="shared" si="13"/>
        <v>0.33333333333333331</v>
      </c>
      <c r="AC19" s="52">
        <f t="shared" si="14"/>
        <v>0.70833333333333337</v>
      </c>
      <c r="AD19" s="53">
        <f t="shared" si="40"/>
        <v>0.35763888888888895</v>
      </c>
      <c r="AF19" s="49">
        <f t="shared" si="53"/>
        <v>46432</v>
      </c>
      <c r="AG19" s="52">
        <f t="shared" si="15"/>
        <v>0</v>
      </c>
      <c r="AH19" s="52">
        <f t="shared" si="16"/>
        <v>0</v>
      </c>
      <c r="AI19" s="52">
        <f t="shared" si="17"/>
        <v>0</v>
      </c>
      <c r="AJ19" s="53">
        <f t="shared" si="41"/>
        <v>0</v>
      </c>
      <c r="AL19" s="49">
        <f t="shared" si="54"/>
        <v>46460</v>
      </c>
      <c r="AM19" s="52">
        <f t="shared" si="18"/>
        <v>0</v>
      </c>
      <c r="AN19" s="52">
        <f t="shared" si="19"/>
        <v>0</v>
      </c>
      <c r="AO19" s="52">
        <f t="shared" si="20"/>
        <v>0</v>
      </c>
      <c r="AP19" s="53">
        <f t="shared" si="42"/>
        <v>0</v>
      </c>
      <c r="AR19" s="49">
        <f t="shared" si="55"/>
        <v>46491</v>
      </c>
      <c r="AS19" s="52">
        <f t="shared" si="21"/>
        <v>0</v>
      </c>
      <c r="AT19" s="52">
        <f t="shared" si="22"/>
        <v>0</v>
      </c>
      <c r="AU19" s="52">
        <f t="shared" si="23"/>
        <v>0</v>
      </c>
      <c r="AV19" s="53">
        <f t="shared" si="43"/>
        <v>0</v>
      </c>
      <c r="AX19" s="49">
        <f t="shared" si="56"/>
        <v>46521</v>
      </c>
      <c r="AY19" s="52">
        <f t="shared" si="24"/>
        <v>0</v>
      </c>
      <c r="AZ19" s="52">
        <f t="shared" si="25"/>
        <v>0.33333333333333331</v>
      </c>
      <c r="BA19" s="52">
        <f t="shared" si="26"/>
        <v>0.70833333333333337</v>
      </c>
      <c r="BB19" s="53">
        <f t="shared" si="44"/>
        <v>0.38888888888888895</v>
      </c>
      <c r="BD19" s="49">
        <f t="shared" si="57"/>
        <v>46552</v>
      </c>
      <c r="BE19" s="52">
        <f t="shared" si="27"/>
        <v>3.125E-2</v>
      </c>
      <c r="BF19" s="52">
        <f t="shared" si="28"/>
        <v>0.33333333333333331</v>
      </c>
      <c r="BG19" s="52">
        <f t="shared" si="29"/>
        <v>0.70833333333333337</v>
      </c>
      <c r="BH19" s="53">
        <f t="shared" si="45"/>
        <v>0.35763888888888895</v>
      </c>
      <c r="BJ19" s="49">
        <f t="shared" si="58"/>
        <v>46582</v>
      </c>
      <c r="BK19" s="52">
        <f t="shared" si="30"/>
        <v>0</v>
      </c>
      <c r="BL19" s="52">
        <f t="shared" si="31"/>
        <v>0</v>
      </c>
      <c r="BM19" s="52">
        <f t="shared" si="32"/>
        <v>0</v>
      </c>
      <c r="BN19" s="53">
        <f t="shared" si="46"/>
        <v>0</v>
      </c>
      <c r="BP19" s="49">
        <f t="shared" si="59"/>
        <v>46613</v>
      </c>
      <c r="BQ19" s="52">
        <f t="shared" si="33"/>
        <v>0</v>
      </c>
      <c r="BR19" s="52">
        <f t="shared" si="34"/>
        <v>0</v>
      </c>
      <c r="BS19" s="52">
        <f t="shared" si="35"/>
        <v>0</v>
      </c>
      <c r="BT19" s="53">
        <f t="shared" si="47"/>
        <v>0</v>
      </c>
    </row>
    <row r="20" spans="2:72" x14ac:dyDescent="0.35">
      <c r="B20" s="49">
        <f t="shared" si="48"/>
        <v>46280</v>
      </c>
      <c r="C20" s="52">
        <f t="shared" si="0"/>
        <v>3.125E-2</v>
      </c>
      <c r="D20" s="52">
        <f t="shared" si="1"/>
        <v>0.33333333333333331</v>
      </c>
      <c r="E20" s="52">
        <f t="shared" si="2"/>
        <v>0.75</v>
      </c>
      <c r="F20" s="53">
        <f t="shared" si="36"/>
        <v>0.39930555555555558</v>
      </c>
      <c r="H20" s="49">
        <f t="shared" si="49"/>
        <v>46310</v>
      </c>
      <c r="I20" s="52">
        <f t="shared" si="3"/>
        <v>3.125E-2</v>
      </c>
      <c r="J20" s="52">
        <f t="shared" si="4"/>
        <v>0.33333333333333331</v>
      </c>
      <c r="K20" s="52">
        <f t="shared" si="5"/>
        <v>0.70833333333333337</v>
      </c>
      <c r="L20" s="53">
        <f t="shared" si="37"/>
        <v>0.35763888888888895</v>
      </c>
      <c r="N20" s="49">
        <f t="shared" si="50"/>
        <v>46341</v>
      </c>
      <c r="O20" s="52">
        <f t="shared" si="6"/>
        <v>0</v>
      </c>
      <c r="P20" s="52">
        <f t="shared" si="7"/>
        <v>0</v>
      </c>
      <c r="Q20" s="52">
        <f t="shared" si="8"/>
        <v>0</v>
      </c>
      <c r="R20" s="53">
        <f t="shared" si="38"/>
        <v>0</v>
      </c>
      <c r="T20" s="49">
        <f t="shared" si="51"/>
        <v>46371</v>
      </c>
      <c r="U20" s="52">
        <f t="shared" si="9"/>
        <v>3.125E-2</v>
      </c>
      <c r="V20" s="52">
        <f t="shared" si="10"/>
        <v>0.33333333333333331</v>
      </c>
      <c r="W20" s="52">
        <f t="shared" si="11"/>
        <v>0.75</v>
      </c>
      <c r="X20" s="53">
        <f t="shared" si="39"/>
        <v>0.39930555555555558</v>
      </c>
      <c r="Z20" s="49">
        <f t="shared" si="52"/>
        <v>46402</v>
      </c>
      <c r="AA20" s="52">
        <f t="shared" si="12"/>
        <v>0</v>
      </c>
      <c r="AB20" s="52">
        <f t="shared" si="13"/>
        <v>0.33333333333333331</v>
      </c>
      <c r="AC20" s="52">
        <f t="shared" si="14"/>
        <v>0.70833333333333337</v>
      </c>
      <c r="AD20" s="53">
        <f t="shared" si="40"/>
        <v>0.38888888888888895</v>
      </c>
      <c r="AF20" s="49">
        <f t="shared" si="53"/>
        <v>46433</v>
      </c>
      <c r="AG20" s="52">
        <f t="shared" si="15"/>
        <v>0</v>
      </c>
      <c r="AH20" s="52">
        <f t="shared" si="16"/>
        <v>0</v>
      </c>
      <c r="AI20" s="52">
        <f t="shared" si="17"/>
        <v>0</v>
      </c>
      <c r="AJ20" s="53">
        <f t="shared" si="41"/>
        <v>0</v>
      </c>
      <c r="AL20" s="49">
        <f t="shared" si="54"/>
        <v>46461</v>
      </c>
      <c r="AM20" s="52">
        <f t="shared" si="18"/>
        <v>3.125E-2</v>
      </c>
      <c r="AN20" s="52">
        <f t="shared" si="19"/>
        <v>0.33333333333333331</v>
      </c>
      <c r="AO20" s="52">
        <f t="shared" si="20"/>
        <v>0.70833333333333337</v>
      </c>
      <c r="AP20" s="53">
        <f t="shared" si="42"/>
        <v>0.35763888888888895</v>
      </c>
      <c r="AR20" s="49">
        <f t="shared" si="55"/>
        <v>46492</v>
      </c>
      <c r="AS20" s="52">
        <f t="shared" si="21"/>
        <v>0</v>
      </c>
      <c r="AT20" s="52">
        <f t="shared" si="22"/>
        <v>0</v>
      </c>
      <c r="AU20" s="52">
        <f t="shared" si="23"/>
        <v>0</v>
      </c>
      <c r="AV20" s="53">
        <f t="shared" si="43"/>
        <v>0</v>
      </c>
      <c r="AX20" s="49">
        <f t="shared" si="56"/>
        <v>46522</v>
      </c>
      <c r="AY20" s="52">
        <f t="shared" si="24"/>
        <v>0</v>
      </c>
      <c r="AZ20" s="52">
        <f t="shared" si="25"/>
        <v>0</v>
      </c>
      <c r="BA20" s="52">
        <f t="shared" si="26"/>
        <v>0</v>
      </c>
      <c r="BB20" s="53">
        <f t="shared" si="44"/>
        <v>0</v>
      </c>
      <c r="BD20" s="49">
        <f t="shared" si="57"/>
        <v>46553</v>
      </c>
      <c r="BE20" s="52">
        <f t="shared" si="27"/>
        <v>3.125E-2</v>
      </c>
      <c r="BF20" s="52">
        <f t="shared" si="28"/>
        <v>0.33333333333333331</v>
      </c>
      <c r="BG20" s="52">
        <f t="shared" si="29"/>
        <v>0.75</v>
      </c>
      <c r="BH20" s="53">
        <f t="shared" si="45"/>
        <v>0.39930555555555558</v>
      </c>
      <c r="BJ20" s="49">
        <f t="shared" si="58"/>
        <v>46583</v>
      </c>
      <c r="BK20" s="52">
        <f t="shared" si="30"/>
        <v>0</v>
      </c>
      <c r="BL20" s="52">
        <f t="shared" si="31"/>
        <v>0</v>
      </c>
      <c r="BM20" s="52">
        <f t="shared" si="32"/>
        <v>0</v>
      </c>
      <c r="BN20" s="53">
        <f t="shared" si="46"/>
        <v>0</v>
      </c>
      <c r="BP20" s="49">
        <f t="shared" si="59"/>
        <v>46614</v>
      </c>
      <c r="BQ20" s="52">
        <f t="shared" si="33"/>
        <v>0</v>
      </c>
      <c r="BR20" s="52">
        <f t="shared" si="34"/>
        <v>0</v>
      </c>
      <c r="BS20" s="52">
        <f t="shared" si="35"/>
        <v>0</v>
      </c>
      <c r="BT20" s="53">
        <f t="shared" si="47"/>
        <v>0</v>
      </c>
    </row>
    <row r="21" spans="2:72" x14ac:dyDescent="0.35">
      <c r="B21" s="49">
        <f t="shared" si="48"/>
        <v>46281</v>
      </c>
      <c r="C21" s="52">
        <f t="shared" si="0"/>
        <v>0</v>
      </c>
      <c r="D21" s="52">
        <f t="shared" si="1"/>
        <v>0.33333333333333331</v>
      </c>
      <c r="E21" s="52">
        <f t="shared" si="2"/>
        <v>0.54166666666666663</v>
      </c>
      <c r="F21" s="53">
        <f t="shared" si="36"/>
        <v>0.20833333333333331</v>
      </c>
      <c r="H21" s="49">
        <f t="shared" si="49"/>
        <v>46311</v>
      </c>
      <c r="I21" s="52">
        <f t="shared" si="3"/>
        <v>0</v>
      </c>
      <c r="J21" s="52">
        <f t="shared" si="4"/>
        <v>0.33333333333333331</v>
      </c>
      <c r="K21" s="52">
        <f t="shared" si="5"/>
        <v>0.70833333333333337</v>
      </c>
      <c r="L21" s="53">
        <f t="shared" si="37"/>
        <v>0.38888888888888895</v>
      </c>
      <c r="N21" s="49">
        <f t="shared" si="50"/>
        <v>46342</v>
      </c>
      <c r="O21" s="52">
        <f t="shared" si="6"/>
        <v>3.125E-2</v>
      </c>
      <c r="P21" s="52">
        <f t="shared" si="7"/>
        <v>0.33333333333333331</v>
      </c>
      <c r="Q21" s="52">
        <f t="shared" si="8"/>
        <v>0.70833333333333337</v>
      </c>
      <c r="R21" s="53">
        <f t="shared" si="38"/>
        <v>0.35763888888888895</v>
      </c>
      <c r="T21" s="49">
        <f t="shared" si="51"/>
        <v>46372</v>
      </c>
      <c r="U21" s="52">
        <f t="shared" si="9"/>
        <v>0</v>
      </c>
      <c r="V21" s="52">
        <f t="shared" si="10"/>
        <v>0.33333333333333331</v>
      </c>
      <c r="W21" s="52">
        <f t="shared" si="11"/>
        <v>0.54166666666666663</v>
      </c>
      <c r="X21" s="53">
        <f t="shared" si="39"/>
        <v>0.20833333333333331</v>
      </c>
      <c r="Z21" s="49">
        <f t="shared" si="52"/>
        <v>46403</v>
      </c>
      <c r="AA21" s="52">
        <f t="shared" si="12"/>
        <v>0</v>
      </c>
      <c r="AB21" s="52">
        <f t="shared" si="13"/>
        <v>0</v>
      </c>
      <c r="AC21" s="52">
        <f t="shared" si="14"/>
        <v>0</v>
      </c>
      <c r="AD21" s="53">
        <f t="shared" si="40"/>
        <v>0</v>
      </c>
      <c r="AF21" s="49">
        <f t="shared" si="53"/>
        <v>46434</v>
      </c>
      <c r="AG21" s="52">
        <f t="shared" si="15"/>
        <v>0</v>
      </c>
      <c r="AH21" s="52">
        <f t="shared" si="16"/>
        <v>0</v>
      </c>
      <c r="AI21" s="52">
        <f t="shared" si="17"/>
        <v>0</v>
      </c>
      <c r="AJ21" s="53">
        <f t="shared" si="41"/>
        <v>0</v>
      </c>
      <c r="AL21" s="49">
        <f t="shared" si="54"/>
        <v>46462</v>
      </c>
      <c r="AM21" s="52">
        <f t="shared" si="18"/>
        <v>3.125E-2</v>
      </c>
      <c r="AN21" s="52">
        <f t="shared" si="19"/>
        <v>0.33333333333333331</v>
      </c>
      <c r="AO21" s="52">
        <f t="shared" si="20"/>
        <v>0.75</v>
      </c>
      <c r="AP21" s="53">
        <f t="shared" si="42"/>
        <v>0.39930555555555558</v>
      </c>
      <c r="AR21" s="49">
        <f t="shared" si="55"/>
        <v>46493</v>
      </c>
      <c r="AS21" s="52">
        <f t="shared" si="21"/>
        <v>0</v>
      </c>
      <c r="AT21" s="52">
        <f t="shared" si="22"/>
        <v>0</v>
      </c>
      <c r="AU21" s="52">
        <f t="shared" si="23"/>
        <v>0</v>
      </c>
      <c r="AV21" s="53">
        <f t="shared" si="43"/>
        <v>0</v>
      </c>
      <c r="AX21" s="49">
        <f t="shared" si="56"/>
        <v>46523</v>
      </c>
      <c r="AY21" s="52">
        <f t="shared" si="24"/>
        <v>0</v>
      </c>
      <c r="AZ21" s="52">
        <f t="shared" si="25"/>
        <v>0</v>
      </c>
      <c r="BA21" s="52">
        <f t="shared" si="26"/>
        <v>0</v>
      </c>
      <c r="BB21" s="53">
        <f t="shared" si="44"/>
        <v>0</v>
      </c>
      <c r="BD21" s="49">
        <f t="shared" si="57"/>
        <v>46554</v>
      </c>
      <c r="BE21" s="52">
        <f t="shared" si="27"/>
        <v>0</v>
      </c>
      <c r="BF21" s="52">
        <f t="shared" si="28"/>
        <v>0.33333333333333331</v>
      </c>
      <c r="BG21" s="52">
        <f t="shared" si="29"/>
        <v>0.54166666666666663</v>
      </c>
      <c r="BH21" s="53">
        <f t="shared" si="45"/>
        <v>0.20833333333333331</v>
      </c>
      <c r="BJ21" s="49">
        <f t="shared" si="58"/>
        <v>46584</v>
      </c>
      <c r="BK21" s="52">
        <f t="shared" si="30"/>
        <v>0</v>
      </c>
      <c r="BL21" s="52">
        <f t="shared" si="31"/>
        <v>0</v>
      </c>
      <c r="BM21" s="52">
        <f t="shared" si="32"/>
        <v>0</v>
      </c>
      <c r="BN21" s="53">
        <f t="shared" si="46"/>
        <v>0</v>
      </c>
      <c r="BP21" s="49">
        <f t="shared" si="59"/>
        <v>46615</v>
      </c>
      <c r="BQ21" s="52">
        <f t="shared" si="33"/>
        <v>0</v>
      </c>
      <c r="BR21" s="52">
        <f t="shared" si="34"/>
        <v>0</v>
      </c>
      <c r="BS21" s="52">
        <f t="shared" si="35"/>
        <v>0</v>
      </c>
      <c r="BT21" s="53">
        <f t="shared" si="47"/>
        <v>0</v>
      </c>
    </row>
    <row r="22" spans="2:72" x14ac:dyDescent="0.35">
      <c r="B22" s="49">
        <f t="shared" si="48"/>
        <v>46282</v>
      </c>
      <c r="C22" s="52">
        <f t="shared" si="0"/>
        <v>3.125E-2</v>
      </c>
      <c r="D22" s="52">
        <f t="shared" si="1"/>
        <v>0.33333333333333331</v>
      </c>
      <c r="E22" s="52">
        <f t="shared" si="2"/>
        <v>0.70833333333333337</v>
      </c>
      <c r="F22" s="53">
        <f t="shared" si="36"/>
        <v>0.35763888888888895</v>
      </c>
      <c r="H22" s="49">
        <f t="shared" si="49"/>
        <v>46312</v>
      </c>
      <c r="I22" s="52">
        <f t="shared" si="3"/>
        <v>0</v>
      </c>
      <c r="J22" s="52">
        <f t="shared" si="4"/>
        <v>0</v>
      </c>
      <c r="K22" s="52">
        <f t="shared" si="5"/>
        <v>0</v>
      </c>
      <c r="L22" s="53">
        <f t="shared" si="37"/>
        <v>0</v>
      </c>
      <c r="N22" s="49">
        <f t="shared" si="50"/>
        <v>46343</v>
      </c>
      <c r="O22" s="52">
        <f t="shared" si="6"/>
        <v>3.125E-2</v>
      </c>
      <c r="P22" s="52">
        <f t="shared" si="7"/>
        <v>0.33333333333333331</v>
      </c>
      <c r="Q22" s="52">
        <f t="shared" si="8"/>
        <v>0.75</v>
      </c>
      <c r="R22" s="53">
        <f t="shared" si="38"/>
        <v>0.39930555555555558</v>
      </c>
      <c r="T22" s="49">
        <f t="shared" si="51"/>
        <v>46373</v>
      </c>
      <c r="U22" s="52">
        <f t="shared" si="9"/>
        <v>3.125E-2</v>
      </c>
      <c r="V22" s="52">
        <f t="shared" si="10"/>
        <v>0.33333333333333331</v>
      </c>
      <c r="W22" s="52">
        <f t="shared" si="11"/>
        <v>0.70833333333333337</v>
      </c>
      <c r="X22" s="53">
        <f t="shared" si="39"/>
        <v>0.35763888888888895</v>
      </c>
      <c r="Z22" s="49">
        <f t="shared" si="52"/>
        <v>46404</v>
      </c>
      <c r="AA22" s="52">
        <f t="shared" si="12"/>
        <v>0</v>
      </c>
      <c r="AB22" s="52">
        <f t="shared" si="13"/>
        <v>0</v>
      </c>
      <c r="AC22" s="52">
        <f t="shared" si="14"/>
        <v>0</v>
      </c>
      <c r="AD22" s="53">
        <f t="shared" si="40"/>
        <v>0</v>
      </c>
      <c r="AF22" s="49">
        <f t="shared" si="53"/>
        <v>46435</v>
      </c>
      <c r="AG22" s="52">
        <f t="shared" si="15"/>
        <v>0</v>
      </c>
      <c r="AH22" s="52">
        <f t="shared" si="16"/>
        <v>0</v>
      </c>
      <c r="AI22" s="52">
        <f t="shared" si="17"/>
        <v>0</v>
      </c>
      <c r="AJ22" s="53">
        <f t="shared" si="41"/>
        <v>0</v>
      </c>
      <c r="AL22" s="49">
        <f t="shared" si="54"/>
        <v>46463</v>
      </c>
      <c r="AM22" s="52">
        <f t="shared" si="18"/>
        <v>0</v>
      </c>
      <c r="AN22" s="52">
        <f t="shared" si="19"/>
        <v>0.33333333333333331</v>
      </c>
      <c r="AO22" s="52">
        <f t="shared" si="20"/>
        <v>0.54166666666666663</v>
      </c>
      <c r="AP22" s="53">
        <f t="shared" si="42"/>
        <v>0.20833333333333331</v>
      </c>
      <c r="AR22" s="49">
        <f t="shared" si="55"/>
        <v>46494</v>
      </c>
      <c r="AS22" s="52">
        <f t="shared" si="21"/>
        <v>0</v>
      </c>
      <c r="AT22" s="52">
        <f t="shared" si="22"/>
        <v>0</v>
      </c>
      <c r="AU22" s="52">
        <f t="shared" si="23"/>
        <v>0</v>
      </c>
      <c r="AV22" s="53">
        <f t="shared" si="43"/>
        <v>0</v>
      </c>
      <c r="AX22" s="49">
        <f t="shared" si="56"/>
        <v>46524</v>
      </c>
      <c r="AY22" s="52">
        <f t="shared" ca="1" si="24"/>
        <v>3.125E-2</v>
      </c>
      <c r="AZ22" s="52">
        <f t="shared" ca="1" si="25"/>
        <v>0.33333333333333331</v>
      </c>
      <c r="BA22" s="52">
        <f t="shared" ca="1" si="26"/>
        <v>0.70833333333333337</v>
      </c>
      <c r="BB22" s="53">
        <f t="shared" ca="1" si="44"/>
        <v>0.35763888888888895</v>
      </c>
      <c r="BD22" s="49">
        <f t="shared" si="57"/>
        <v>46555</v>
      </c>
      <c r="BE22" s="52">
        <f t="shared" si="27"/>
        <v>3.125E-2</v>
      </c>
      <c r="BF22" s="52">
        <f t="shared" si="28"/>
        <v>0.33333333333333331</v>
      </c>
      <c r="BG22" s="52">
        <f t="shared" si="29"/>
        <v>0.70833333333333337</v>
      </c>
      <c r="BH22" s="53">
        <f t="shared" si="45"/>
        <v>0.35763888888888895</v>
      </c>
      <c r="BJ22" s="49">
        <f t="shared" si="58"/>
        <v>46585</v>
      </c>
      <c r="BK22" s="52">
        <f t="shared" si="30"/>
        <v>0</v>
      </c>
      <c r="BL22" s="52">
        <f t="shared" si="31"/>
        <v>0</v>
      </c>
      <c r="BM22" s="52">
        <f t="shared" si="32"/>
        <v>0</v>
      </c>
      <c r="BN22" s="53">
        <f t="shared" si="46"/>
        <v>0</v>
      </c>
      <c r="BP22" s="49">
        <f t="shared" si="59"/>
        <v>46616</v>
      </c>
      <c r="BQ22" s="52">
        <f t="shared" si="33"/>
        <v>0</v>
      </c>
      <c r="BR22" s="52">
        <f t="shared" si="34"/>
        <v>0</v>
      </c>
      <c r="BS22" s="52">
        <f t="shared" si="35"/>
        <v>0</v>
      </c>
      <c r="BT22" s="53">
        <f t="shared" si="47"/>
        <v>0</v>
      </c>
    </row>
    <row r="23" spans="2:72" x14ac:dyDescent="0.35">
      <c r="B23" s="49">
        <f t="shared" si="48"/>
        <v>46283</v>
      </c>
      <c r="C23" s="52">
        <f t="shared" si="0"/>
        <v>0</v>
      </c>
      <c r="D23" s="52">
        <f t="shared" si="1"/>
        <v>0.33333333333333331</v>
      </c>
      <c r="E23" s="52">
        <f t="shared" si="2"/>
        <v>0.70833333333333337</v>
      </c>
      <c r="F23" s="53">
        <f t="shared" si="36"/>
        <v>0.38888888888888895</v>
      </c>
      <c r="H23" s="49">
        <f t="shared" si="49"/>
        <v>46313</v>
      </c>
      <c r="I23" s="52">
        <f t="shared" si="3"/>
        <v>0</v>
      </c>
      <c r="J23" s="52">
        <f t="shared" si="4"/>
        <v>0</v>
      </c>
      <c r="K23" s="52">
        <f t="shared" si="5"/>
        <v>0</v>
      </c>
      <c r="L23" s="53">
        <f t="shared" si="37"/>
        <v>0</v>
      </c>
      <c r="N23" s="49">
        <f t="shared" si="50"/>
        <v>46344</v>
      </c>
      <c r="O23" s="52">
        <f t="shared" si="6"/>
        <v>0</v>
      </c>
      <c r="P23" s="52">
        <f t="shared" si="7"/>
        <v>0.33333333333333331</v>
      </c>
      <c r="Q23" s="52">
        <f t="shared" si="8"/>
        <v>0.54166666666666663</v>
      </c>
      <c r="R23" s="53">
        <f t="shared" si="38"/>
        <v>0.20833333333333331</v>
      </c>
      <c r="T23" s="49">
        <f t="shared" si="51"/>
        <v>46374</v>
      </c>
      <c r="U23" s="52">
        <f t="shared" si="9"/>
        <v>0</v>
      </c>
      <c r="V23" s="52">
        <f t="shared" si="10"/>
        <v>0.33333333333333331</v>
      </c>
      <c r="W23" s="52">
        <f t="shared" si="11"/>
        <v>0.70833333333333337</v>
      </c>
      <c r="X23" s="53">
        <f t="shared" si="39"/>
        <v>0.38888888888888895</v>
      </c>
      <c r="Z23" s="49">
        <f t="shared" si="52"/>
        <v>46405</v>
      </c>
      <c r="AA23" s="52">
        <f t="shared" si="12"/>
        <v>3.125E-2</v>
      </c>
      <c r="AB23" s="52">
        <f t="shared" si="13"/>
        <v>0.33333333333333331</v>
      </c>
      <c r="AC23" s="52">
        <f t="shared" si="14"/>
        <v>0.70833333333333337</v>
      </c>
      <c r="AD23" s="53">
        <f t="shared" si="40"/>
        <v>0.35763888888888895</v>
      </c>
      <c r="AF23" s="49">
        <f t="shared" si="53"/>
        <v>46436</v>
      </c>
      <c r="AG23" s="52">
        <f t="shared" si="15"/>
        <v>0</v>
      </c>
      <c r="AH23" s="52">
        <f t="shared" si="16"/>
        <v>0</v>
      </c>
      <c r="AI23" s="52">
        <f t="shared" si="17"/>
        <v>0</v>
      </c>
      <c r="AJ23" s="53">
        <f t="shared" si="41"/>
        <v>0</v>
      </c>
      <c r="AL23" s="49">
        <f t="shared" si="54"/>
        <v>46464</v>
      </c>
      <c r="AM23" s="52">
        <f t="shared" si="18"/>
        <v>3.125E-2</v>
      </c>
      <c r="AN23" s="52">
        <f t="shared" si="19"/>
        <v>0.33333333333333331</v>
      </c>
      <c r="AO23" s="52">
        <f t="shared" si="20"/>
        <v>0.70833333333333337</v>
      </c>
      <c r="AP23" s="53">
        <f t="shared" si="42"/>
        <v>0.35763888888888895</v>
      </c>
      <c r="AR23" s="49">
        <f t="shared" si="55"/>
        <v>46495</v>
      </c>
      <c r="AS23" s="52">
        <f t="shared" si="21"/>
        <v>0</v>
      </c>
      <c r="AT23" s="52">
        <f t="shared" si="22"/>
        <v>0</v>
      </c>
      <c r="AU23" s="52">
        <f t="shared" si="23"/>
        <v>0</v>
      </c>
      <c r="AV23" s="53">
        <f t="shared" si="43"/>
        <v>0</v>
      </c>
      <c r="AX23" s="49">
        <f t="shared" si="56"/>
        <v>46525</v>
      </c>
      <c r="AY23" s="52">
        <f t="shared" si="24"/>
        <v>3.125E-2</v>
      </c>
      <c r="AZ23" s="52">
        <f t="shared" si="25"/>
        <v>0.33333333333333331</v>
      </c>
      <c r="BA23" s="52">
        <f t="shared" si="26"/>
        <v>0.75</v>
      </c>
      <c r="BB23" s="53">
        <f t="shared" si="44"/>
        <v>0.39930555555555558</v>
      </c>
      <c r="BD23" s="49">
        <f t="shared" si="57"/>
        <v>46556</v>
      </c>
      <c r="BE23" s="52">
        <f t="shared" si="27"/>
        <v>0</v>
      </c>
      <c r="BF23" s="52">
        <f t="shared" si="28"/>
        <v>0.33333333333333331</v>
      </c>
      <c r="BG23" s="52">
        <f t="shared" si="29"/>
        <v>0.70833333333333337</v>
      </c>
      <c r="BH23" s="53">
        <f t="shared" si="45"/>
        <v>0.38888888888888895</v>
      </c>
      <c r="BJ23" s="49">
        <f t="shared" si="58"/>
        <v>46586</v>
      </c>
      <c r="BK23" s="52">
        <f t="shared" si="30"/>
        <v>0</v>
      </c>
      <c r="BL23" s="52">
        <f t="shared" si="31"/>
        <v>0</v>
      </c>
      <c r="BM23" s="52">
        <f t="shared" si="32"/>
        <v>0</v>
      </c>
      <c r="BN23" s="53">
        <f t="shared" si="46"/>
        <v>0</v>
      </c>
      <c r="BP23" s="49">
        <f t="shared" si="59"/>
        <v>46617</v>
      </c>
      <c r="BQ23" s="52">
        <f t="shared" si="33"/>
        <v>0</v>
      </c>
      <c r="BR23" s="52">
        <f t="shared" si="34"/>
        <v>0</v>
      </c>
      <c r="BS23" s="52">
        <f t="shared" si="35"/>
        <v>0</v>
      </c>
      <c r="BT23" s="53">
        <f t="shared" si="47"/>
        <v>0</v>
      </c>
    </row>
    <row r="24" spans="2:72" x14ac:dyDescent="0.35">
      <c r="B24" s="49">
        <f t="shared" si="48"/>
        <v>46284</v>
      </c>
      <c r="C24" s="52">
        <f t="shared" si="0"/>
        <v>0</v>
      </c>
      <c r="D24" s="52">
        <f t="shared" si="1"/>
        <v>0</v>
      </c>
      <c r="E24" s="52">
        <f t="shared" si="2"/>
        <v>0</v>
      </c>
      <c r="F24" s="53">
        <f t="shared" si="36"/>
        <v>0</v>
      </c>
      <c r="H24" s="49">
        <f t="shared" si="49"/>
        <v>46314</v>
      </c>
      <c r="I24" s="52">
        <f t="shared" si="3"/>
        <v>0</v>
      </c>
      <c r="J24" s="52">
        <f t="shared" si="4"/>
        <v>0</v>
      </c>
      <c r="K24" s="52">
        <f t="shared" si="5"/>
        <v>0</v>
      </c>
      <c r="L24" s="53">
        <f t="shared" si="37"/>
        <v>0</v>
      </c>
      <c r="N24" s="49">
        <f t="shared" si="50"/>
        <v>46345</v>
      </c>
      <c r="O24" s="52">
        <f t="shared" si="6"/>
        <v>3.125E-2</v>
      </c>
      <c r="P24" s="52">
        <f t="shared" si="7"/>
        <v>0.33333333333333331</v>
      </c>
      <c r="Q24" s="52">
        <f t="shared" si="8"/>
        <v>0.70833333333333337</v>
      </c>
      <c r="R24" s="53">
        <f t="shared" si="38"/>
        <v>0.35763888888888895</v>
      </c>
      <c r="T24" s="49">
        <f t="shared" si="51"/>
        <v>46375</v>
      </c>
      <c r="U24" s="52">
        <f t="shared" si="9"/>
        <v>0</v>
      </c>
      <c r="V24" s="52">
        <f t="shared" si="10"/>
        <v>0</v>
      </c>
      <c r="W24" s="52">
        <f t="shared" si="11"/>
        <v>0</v>
      </c>
      <c r="X24" s="53">
        <f t="shared" si="39"/>
        <v>0</v>
      </c>
      <c r="Z24" s="49">
        <f t="shared" si="52"/>
        <v>46406</v>
      </c>
      <c r="AA24" s="52">
        <f t="shared" si="12"/>
        <v>3.125E-2</v>
      </c>
      <c r="AB24" s="52">
        <f t="shared" si="13"/>
        <v>0.33333333333333331</v>
      </c>
      <c r="AC24" s="52">
        <f t="shared" si="14"/>
        <v>0.75</v>
      </c>
      <c r="AD24" s="53">
        <f t="shared" si="40"/>
        <v>0.39930555555555558</v>
      </c>
      <c r="AF24" s="49">
        <f t="shared" si="53"/>
        <v>46437</v>
      </c>
      <c r="AG24" s="52">
        <f t="shared" si="15"/>
        <v>0</v>
      </c>
      <c r="AH24" s="52">
        <f t="shared" si="16"/>
        <v>0</v>
      </c>
      <c r="AI24" s="52">
        <f t="shared" si="17"/>
        <v>0</v>
      </c>
      <c r="AJ24" s="53">
        <f t="shared" si="41"/>
        <v>0</v>
      </c>
      <c r="AL24" s="49">
        <f t="shared" si="54"/>
        <v>46465</v>
      </c>
      <c r="AM24" s="52">
        <f t="shared" si="18"/>
        <v>0</v>
      </c>
      <c r="AN24" s="52">
        <f t="shared" si="19"/>
        <v>0.33333333333333331</v>
      </c>
      <c r="AO24" s="52">
        <f t="shared" si="20"/>
        <v>0.70833333333333337</v>
      </c>
      <c r="AP24" s="53">
        <f t="shared" si="42"/>
        <v>0.38888888888888895</v>
      </c>
      <c r="AR24" s="49">
        <f t="shared" si="55"/>
        <v>46496</v>
      </c>
      <c r="AS24" s="52">
        <f t="shared" si="21"/>
        <v>0</v>
      </c>
      <c r="AT24" s="52">
        <f t="shared" si="22"/>
        <v>0</v>
      </c>
      <c r="AU24" s="52">
        <f t="shared" si="23"/>
        <v>0</v>
      </c>
      <c r="AV24" s="53">
        <f t="shared" si="43"/>
        <v>0</v>
      </c>
      <c r="AX24" s="49">
        <f t="shared" si="56"/>
        <v>46526</v>
      </c>
      <c r="AY24" s="52">
        <f t="shared" si="24"/>
        <v>0</v>
      </c>
      <c r="AZ24" s="52">
        <f t="shared" si="25"/>
        <v>0.33333333333333331</v>
      </c>
      <c r="BA24" s="52">
        <f t="shared" si="26"/>
        <v>0.54166666666666663</v>
      </c>
      <c r="BB24" s="53">
        <f t="shared" si="44"/>
        <v>0.20833333333333331</v>
      </c>
      <c r="BD24" s="49">
        <f t="shared" si="57"/>
        <v>46557</v>
      </c>
      <c r="BE24" s="52">
        <f t="shared" si="27"/>
        <v>0</v>
      </c>
      <c r="BF24" s="52">
        <f t="shared" si="28"/>
        <v>0</v>
      </c>
      <c r="BG24" s="52">
        <f t="shared" si="29"/>
        <v>0</v>
      </c>
      <c r="BH24" s="53">
        <f t="shared" si="45"/>
        <v>0</v>
      </c>
      <c r="BJ24" s="49">
        <f t="shared" si="58"/>
        <v>46587</v>
      </c>
      <c r="BK24" s="52">
        <f t="shared" si="30"/>
        <v>0</v>
      </c>
      <c r="BL24" s="52">
        <f t="shared" si="31"/>
        <v>0</v>
      </c>
      <c r="BM24" s="52">
        <f t="shared" si="32"/>
        <v>0</v>
      </c>
      <c r="BN24" s="53">
        <f t="shared" si="46"/>
        <v>0</v>
      </c>
      <c r="BP24" s="49">
        <f t="shared" si="59"/>
        <v>46618</v>
      </c>
      <c r="BQ24" s="52">
        <f t="shared" si="33"/>
        <v>0</v>
      </c>
      <c r="BR24" s="52">
        <f t="shared" si="34"/>
        <v>0</v>
      </c>
      <c r="BS24" s="52">
        <f t="shared" si="35"/>
        <v>0</v>
      </c>
      <c r="BT24" s="53">
        <f t="shared" si="47"/>
        <v>0</v>
      </c>
    </row>
    <row r="25" spans="2:72" x14ac:dyDescent="0.35">
      <c r="B25" s="49">
        <f t="shared" si="48"/>
        <v>46285</v>
      </c>
      <c r="C25" s="52">
        <f t="shared" si="0"/>
        <v>0</v>
      </c>
      <c r="D25" s="52">
        <f t="shared" si="1"/>
        <v>0</v>
      </c>
      <c r="E25" s="52">
        <f t="shared" si="2"/>
        <v>0</v>
      </c>
      <c r="F25" s="53">
        <f t="shared" si="36"/>
        <v>0</v>
      </c>
      <c r="H25" s="49">
        <f t="shared" si="49"/>
        <v>46315</v>
      </c>
      <c r="I25" s="52">
        <f t="shared" si="3"/>
        <v>0</v>
      </c>
      <c r="J25" s="52">
        <f t="shared" si="4"/>
        <v>0</v>
      </c>
      <c r="K25" s="52">
        <f t="shared" si="5"/>
        <v>0</v>
      </c>
      <c r="L25" s="53">
        <f t="shared" si="37"/>
        <v>0</v>
      </c>
      <c r="N25" s="49">
        <f t="shared" si="50"/>
        <v>46346</v>
      </c>
      <c r="O25" s="52">
        <f t="shared" si="6"/>
        <v>0</v>
      </c>
      <c r="P25" s="52">
        <f t="shared" si="7"/>
        <v>0.33333333333333331</v>
      </c>
      <c r="Q25" s="52">
        <f t="shared" si="8"/>
        <v>0.70833333333333337</v>
      </c>
      <c r="R25" s="53">
        <f t="shared" si="38"/>
        <v>0.38888888888888895</v>
      </c>
      <c r="T25" s="49">
        <f t="shared" si="51"/>
        <v>46376</v>
      </c>
      <c r="U25" s="52">
        <f t="shared" si="9"/>
        <v>0</v>
      </c>
      <c r="V25" s="52">
        <f t="shared" si="10"/>
        <v>0</v>
      </c>
      <c r="W25" s="52">
        <f t="shared" si="11"/>
        <v>0</v>
      </c>
      <c r="X25" s="53">
        <f t="shared" si="39"/>
        <v>0</v>
      </c>
      <c r="Z25" s="49">
        <f t="shared" si="52"/>
        <v>46407</v>
      </c>
      <c r="AA25" s="52">
        <f t="shared" si="12"/>
        <v>0</v>
      </c>
      <c r="AB25" s="52">
        <f t="shared" si="13"/>
        <v>0.33333333333333331</v>
      </c>
      <c r="AC25" s="52">
        <f t="shared" si="14"/>
        <v>0.54166666666666663</v>
      </c>
      <c r="AD25" s="53">
        <f t="shared" si="40"/>
        <v>0.20833333333333331</v>
      </c>
      <c r="AF25" s="49">
        <f t="shared" si="53"/>
        <v>46438</v>
      </c>
      <c r="AG25" s="52">
        <f t="shared" si="15"/>
        <v>0</v>
      </c>
      <c r="AH25" s="52">
        <f t="shared" si="16"/>
        <v>0</v>
      </c>
      <c r="AI25" s="52">
        <f t="shared" si="17"/>
        <v>0</v>
      </c>
      <c r="AJ25" s="53">
        <f t="shared" si="41"/>
        <v>0</v>
      </c>
      <c r="AL25" s="49">
        <f t="shared" si="54"/>
        <v>46466</v>
      </c>
      <c r="AM25" s="52">
        <f t="shared" si="18"/>
        <v>0</v>
      </c>
      <c r="AN25" s="52">
        <f t="shared" si="19"/>
        <v>0</v>
      </c>
      <c r="AO25" s="52">
        <f t="shared" si="20"/>
        <v>0</v>
      </c>
      <c r="AP25" s="53">
        <f t="shared" si="42"/>
        <v>0</v>
      </c>
      <c r="AR25" s="49">
        <f t="shared" si="55"/>
        <v>46497</v>
      </c>
      <c r="AS25" s="52">
        <f t="shared" si="21"/>
        <v>0</v>
      </c>
      <c r="AT25" s="52">
        <f t="shared" si="22"/>
        <v>0</v>
      </c>
      <c r="AU25" s="52">
        <f t="shared" si="23"/>
        <v>0</v>
      </c>
      <c r="AV25" s="53">
        <f t="shared" si="43"/>
        <v>0</v>
      </c>
      <c r="AX25" s="49">
        <f t="shared" si="56"/>
        <v>46527</v>
      </c>
      <c r="AY25" s="52">
        <f t="shared" si="24"/>
        <v>3.125E-2</v>
      </c>
      <c r="AZ25" s="52">
        <f t="shared" si="25"/>
        <v>0.33333333333333331</v>
      </c>
      <c r="BA25" s="52">
        <f t="shared" si="26"/>
        <v>0.70833333333333337</v>
      </c>
      <c r="BB25" s="53">
        <f t="shared" si="44"/>
        <v>0.35763888888888895</v>
      </c>
      <c r="BD25" s="49">
        <f t="shared" si="57"/>
        <v>46558</v>
      </c>
      <c r="BE25" s="52">
        <f t="shared" si="27"/>
        <v>0</v>
      </c>
      <c r="BF25" s="52">
        <f t="shared" si="28"/>
        <v>0</v>
      </c>
      <c r="BG25" s="52">
        <f t="shared" si="29"/>
        <v>0</v>
      </c>
      <c r="BH25" s="53">
        <f t="shared" si="45"/>
        <v>0</v>
      </c>
      <c r="BJ25" s="49">
        <f t="shared" si="58"/>
        <v>46588</v>
      </c>
      <c r="BK25" s="52">
        <f t="shared" si="30"/>
        <v>0</v>
      </c>
      <c r="BL25" s="52">
        <f t="shared" si="31"/>
        <v>0</v>
      </c>
      <c r="BM25" s="52">
        <f t="shared" si="32"/>
        <v>0</v>
      </c>
      <c r="BN25" s="53">
        <f t="shared" si="46"/>
        <v>0</v>
      </c>
      <c r="BP25" s="49">
        <f t="shared" si="59"/>
        <v>46619</v>
      </c>
      <c r="BQ25" s="52">
        <f t="shared" si="33"/>
        <v>0</v>
      </c>
      <c r="BR25" s="52">
        <f t="shared" si="34"/>
        <v>0</v>
      </c>
      <c r="BS25" s="52">
        <f t="shared" si="35"/>
        <v>0</v>
      </c>
      <c r="BT25" s="53">
        <f t="shared" si="47"/>
        <v>0</v>
      </c>
    </row>
    <row r="26" spans="2:72" x14ac:dyDescent="0.35">
      <c r="B26" s="49">
        <f t="shared" si="48"/>
        <v>46286</v>
      </c>
      <c r="C26" s="52">
        <f t="shared" si="0"/>
        <v>3.125E-2</v>
      </c>
      <c r="D26" s="52">
        <f t="shared" si="1"/>
        <v>0.33333333333333331</v>
      </c>
      <c r="E26" s="52">
        <f t="shared" si="2"/>
        <v>0.70833333333333337</v>
      </c>
      <c r="F26" s="53">
        <f t="shared" si="36"/>
        <v>0.35763888888888895</v>
      </c>
      <c r="H26" s="49">
        <f t="shared" si="49"/>
        <v>46316</v>
      </c>
      <c r="I26" s="52">
        <f t="shared" si="3"/>
        <v>0</v>
      </c>
      <c r="J26" s="52">
        <f t="shared" si="4"/>
        <v>0</v>
      </c>
      <c r="K26" s="52">
        <f t="shared" si="5"/>
        <v>0</v>
      </c>
      <c r="L26" s="53">
        <f t="shared" si="37"/>
        <v>0</v>
      </c>
      <c r="N26" s="49">
        <f t="shared" si="50"/>
        <v>46347</v>
      </c>
      <c r="O26" s="52">
        <f t="shared" si="6"/>
        <v>0</v>
      </c>
      <c r="P26" s="52">
        <f t="shared" si="7"/>
        <v>0</v>
      </c>
      <c r="Q26" s="52">
        <f t="shared" si="8"/>
        <v>0</v>
      </c>
      <c r="R26" s="53">
        <f t="shared" si="38"/>
        <v>0</v>
      </c>
      <c r="T26" s="49">
        <f t="shared" si="51"/>
        <v>46377</v>
      </c>
      <c r="U26" s="52">
        <f t="shared" si="9"/>
        <v>0</v>
      </c>
      <c r="V26" s="52">
        <f t="shared" si="10"/>
        <v>0</v>
      </c>
      <c r="W26" s="52">
        <f t="shared" si="11"/>
        <v>0</v>
      </c>
      <c r="X26" s="53">
        <f t="shared" si="39"/>
        <v>0</v>
      </c>
      <c r="Z26" s="49">
        <f t="shared" si="52"/>
        <v>46408</v>
      </c>
      <c r="AA26" s="52">
        <f t="shared" si="12"/>
        <v>3.125E-2</v>
      </c>
      <c r="AB26" s="52">
        <f t="shared" si="13"/>
        <v>0.33333333333333331</v>
      </c>
      <c r="AC26" s="52">
        <f t="shared" si="14"/>
        <v>0.70833333333333337</v>
      </c>
      <c r="AD26" s="53">
        <f t="shared" si="40"/>
        <v>0.35763888888888895</v>
      </c>
      <c r="AF26" s="49">
        <f t="shared" si="53"/>
        <v>46439</v>
      </c>
      <c r="AG26" s="52">
        <f t="shared" si="15"/>
        <v>0</v>
      </c>
      <c r="AH26" s="52">
        <f t="shared" si="16"/>
        <v>0</v>
      </c>
      <c r="AI26" s="52">
        <f t="shared" si="17"/>
        <v>0</v>
      </c>
      <c r="AJ26" s="53">
        <f t="shared" si="41"/>
        <v>0</v>
      </c>
      <c r="AL26" s="49">
        <f t="shared" si="54"/>
        <v>46467</v>
      </c>
      <c r="AM26" s="52">
        <f t="shared" si="18"/>
        <v>0</v>
      </c>
      <c r="AN26" s="52">
        <f t="shared" si="19"/>
        <v>0</v>
      </c>
      <c r="AO26" s="52">
        <f t="shared" si="20"/>
        <v>0</v>
      </c>
      <c r="AP26" s="53">
        <f t="shared" si="42"/>
        <v>0</v>
      </c>
      <c r="AR26" s="49">
        <f t="shared" si="55"/>
        <v>46498</v>
      </c>
      <c r="AS26" s="52">
        <f t="shared" si="21"/>
        <v>0</v>
      </c>
      <c r="AT26" s="52">
        <f t="shared" si="22"/>
        <v>0</v>
      </c>
      <c r="AU26" s="52">
        <f t="shared" si="23"/>
        <v>0</v>
      </c>
      <c r="AV26" s="53">
        <f t="shared" si="43"/>
        <v>0</v>
      </c>
      <c r="AX26" s="49">
        <f t="shared" si="56"/>
        <v>46528</v>
      </c>
      <c r="AY26" s="52">
        <f t="shared" si="24"/>
        <v>0</v>
      </c>
      <c r="AZ26" s="52">
        <f t="shared" si="25"/>
        <v>0.33333333333333331</v>
      </c>
      <c r="BA26" s="52">
        <f t="shared" si="26"/>
        <v>0.70833333333333337</v>
      </c>
      <c r="BB26" s="53">
        <f t="shared" si="44"/>
        <v>0.38888888888888895</v>
      </c>
      <c r="BD26" s="49">
        <f t="shared" si="57"/>
        <v>46559</v>
      </c>
      <c r="BE26" s="52">
        <f t="shared" si="27"/>
        <v>3.125E-2</v>
      </c>
      <c r="BF26" s="52">
        <f t="shared" si="28"/>
        <v>0.33333333333333331</v>
      </c>
      <c r="BG26" s="52">
        <f t="shared" si="29"/>
        <v>0.70833333333333337</v>
      </c>
      <c r="BH26" s="53">
        <f t="shared" si="45"/>
        <v>0.35763888888888895</v>
      </c>
      <c r="BJ26" s="49">
        <f t="shared" si="58"/>
        <v>46589</v>
      </c>
      <c r="BK26" s="52">
        <f t="shared" si="30"/>
        <v>0</v>
      </c>
      <c r="BL26" s="52">
        <f t="shared" si="31"/>
        <v>0</v>
      </c>
      <c r="BM26" s="52">
        <f t="shared" si="32"/>
        <v>0</v>
      </c>
      <c r="BN26" s="53">
        <f t="shared" si="46"/>
        <v>0</v>
      </c>
      <c r="BP26" s="49">
        <f t="shared" si="59"/>
        <v>46620</v>
      </c>
      <c r="BQ26" s="52">
        <f t="shared" si="33"/>
        <v>0</v>
      </c>
      <c r="BR26" s="52">
        <f t="shared" si="34"/>
        <v>0</v>
      </c>
      <c r="BS26" s="52">
        <f t="shared" si="35"/>
        <v>0</v>
      </c>
      <c r="BT26" s="53">
        <f t="shared" si="47"/>
        <v>0</v>
      </c>
    </row>
    <row r="27" spans="2:72" x14ac:dyDescent="0.35">
      <c r="B27" s="49">
        <f t="shared" si="48"/>
        <v>46287</v>
      </c>
      <c r="C27" s="52">
        <f t="shared" si="0"/>
        <v>3.125E-2</v>
      </c>
      <c r="D27" s="52">
        <f t="shared" si="1"/>
        <v>0.33333333333333331</v>
      </c>
      <c r="E27" s="52">
        <f t="shared" si="2"/>
        <v>0.75</v>
      </c>
      <c r="F27" s="53">
        <f t="shared" si="36"/>
        <v>0.39930555555555558</v>
      </c>
      <c r="H27" s="49">
        <f t="shared" si="49"/>
        <v>46317</v>
      </c>
      <c r="I27" s="52">
        <f t="shared" si="3"/>
        <v>0</v>
      </c>
      <c r="J27" s="52">
        <f t="shared" si="4"/>
        <v>0</v>
      </c>
      <c r="K27" s="52">
        <f t="shared" si="5"/>
        <v>0</v>
      </c>
      <c r="L27" s="53">
        <f t="shared" si="37"/>
        <v>0</v>
      </c>
      <c r="N27" s="49">
        <f t="shared" si="50"/>
        <v>46348</v>
      </c>
      <c r="O27" s="52">
        <f t="shared" si="6"/>
        <v>0</v>
      </c>
      <c r="P27" s="52">
        <f t="shared" si="7"/>
        <v>0</v>
      </c>
      <c r="Q27" s="52">
        <f t="shared" si="8"/>
        <v>0</v>
      </c>
      <c r="R27" s="53">
        <f t="shared" si="38"/>
        <v>0</v>
      </c>
      <c r="T27" s="49">
        <f t="shared" si="51"/>
        <v>46378</v>
      </c>
      <c r="U27" s="52">
        <f t="shared" si="9"/>
        <v>0</v>
      </c>
      <c r="V27" s="52">
        <f t="shared" si="10"/>
        <v>0</v>
      </c>
      <c r="W27" s="52">
        <f t="shared" si="11"/>
        <v>0</v>
      </c>
      <c r="X27" s="53">
        <f t="shared" si="39"/>
        <v>0</v>
      </c>
      <c r="Z27" s="49">
        <f t="shared" si="52"/>
        <v>46409</v>
      </c>
      <c r="AA27" s="52">
        <f t="shared" si="12"/>
        <v>0</v>
      </c>
      <c r="AB27" s="52">
        <f t="shared" si="13"/>
        <v>0.33333333333333331</v>
      </c>
      <c r="AC27" s="52">
        <f t="shared" si="14"/>
        <v>0.70833333333333337</v>
      </c>
      <c r="AD27" s="53">
        <f t="shared" si="40"/>
        <v>0.38888888888888895</v>
      </c>
      <c r="AF27" s="49">
        <f t="shared" si="53"/>
        <v>46440</v>
      </c>
      <c r="AG27" s="52">
        <f t="shared" si="15"/>
        <v>0</v>
      </c>
      <c r="AH27" s="52">
        <f t="shared" si="16"/>
        <v>0</v>
      </c>
      <c r="AI27" s="52">
        <f t="shared" si="17"/>
        <v>0</v>
      </c>
      <c r="AJ27" s="53">
        <f t="shared" si="41"/>
        <v>0</v>
      </c>
      <c r="AL27" s="49">
        <f t="shared" si="54"/>
        <v>46468</v>
      </c>
      <c r="AM27" s="52">
        <f t="shared" si="18"/>
        <v>3.125E-2</v>
      </c>
      <c r="AN27" s="52">
        <f t="shared" si="19"/>
        <v>0.33333333333333331</v>
      </c>
      <c r="AO27" s="52">
        <f t="shared" si="20"/>
        <v>0.70833333333333337</v>
      </c>
      <c r="AP27" s="53">
        <f t="shared" si="42"/>
        <v>0.35763888888888895</v>
      </c>
      <c r="AR27" s="49">
        <f t="shared" si="55"/>
        <v>46499</v>
      </c>
      <c r="AS27" s="52">
        <f t="shared" si="21"/>
        <v>0</v>
      </c>
      <c r="AT27" s="52">
        <f t="shared" si="22"/>
        <v>0</v>
      </c>
      <c r="AU27" s="52">
        <f t="shared" si="23"/>
        <v>0</v>
      </c>
      <c r="AV27" s="53">
        <f t="shared" si="43"/>
        <v>0</v>
      </c>
      <c r="AX27" s="49">
        <f t="shared" si="56"/>
        <v>46529</v>
      </c>
      <c r="AY27" s="52">
        <f t="shared" si="24"/>
        <v>0</v>
      </c>
      <c r="AZ27" s="52">
        <f t="shared" si="25"/>
        <v>0</v>
      </c>
      <c r="BA27" s="52">
        <f t="shared" si="26"/>
        <v>0</v>
      </c>
      <c r="BB27" s="53">
        <f t="shared" si="44"/>
        <v>0</v>
      </c>
      <c r="BD27" s="49">
        <f t="shared" si="57"/>
        <v>46560</v>
      </c>
      <c r="BE27" s="52">
        <f t="shared" si="27"/>
        <v>3.125E-2</v>
      </c>
      <c r="BF27" s="52">
        <f t="shared" si="28"/>
        <v>0.33333333333333331</v>
      </c>
      <c r="BG27" s="52">
        <f t="shared" si="29"/>
        <v>0.75</v>
      </c>
      <c r="BH27" s="53">
        <f t="shared" si="45"/>
        <v>0.39930555555555558</v>
      </c>
      <c r="BJ27" s="49">
        <f t="shared" si="58"/>
        <v>46590</v>
      </c>
      <c r="BK27" s="52">
        <f t="shared" si="30"/>
        <v>0</v>
      </c>
      <c r="BL27" s="52">
        <f t="shared" si="31"/>
        <v>0</v>
      </c>
      <c r="BM27" s="52">
        <f t="shared" si="32"/>
        <v>0</v>
      </c>
      <c r="BN27" s="53">
        <f t="shared" si="46"/>
        <v>0</v>
      </c>
      <c r="BP27" s="49">
        <f t="shared" si="59"/>
        <v>46621</v>
      </c>
      <c r="BQ27" s="52">
        <f t="shared" si="33"/>
        <v>0</v>
      </c>
      <c r="BR27" s="52">
        <f t="shared" si="34"/>
        <v>0</v>
      </c>
      <c r="BS27" s="52">
        <f t="shared" si="35"/>
        <v>0</v>
      </c>
      <c r="BT27" s="53">
        <f t="shared" si="47"/>
        <v>0</v>
      </c>
    </row>
    <row r="28" spans="2:72" x14ac:dyDescent="0.35">
      <c r="B28" s="49">
        <f t="shared" si="48"/>
        <v>46288</v>
      </c>
      <c r="C28" s="52">
        <f t="shared" si="0"/>
        <v>0</v>
      </c>
      <c r="D28" s="52">
        <f t="shared" si="1"/>
        <v>0.33333333333333331</v>
      </c>
      <c r="E28" s="52">
        <f t="shared" si="2"/>
        <v>0.54166666666666663</v>
      </c>
      <c r="F28" s="53">
        <f t="shared" si="36"/>
        <v>0.20833333333333331</v>
      </c>
      <c r="H28" s="49">
        <f t="shared" si="49"/>
        <v>46318</v>
      </c>
      <c r="I28" s="52">
        <f t="shared" si="3"/>
        <v>0</v>
      </c>
      <c r="J28" s="52">
        <f t="shared" si="4"/>
        <v>0</v>
      </c>
      <c r="K28" s="52">
        <f t="shared" si="5"/>
        <v>0</v>
      </c>
      <c r="L28" s="53">
        <f t="shared" si="37"/>
        <v>0</v>
      </c>
      <c r="N28" s="49">
        <f t="shared" si="50"/>
        <v>46349</v>
      </c>
      <c r="O28" s="52">
        <f t="shared" si="6"/>
        <v>3.125E-2</v>
      </c>
      <c r="P28" s="52">
        <f t="shared" si="7"/>
        <v>0.33333333333333331</v>
      </c>
      <c r="Q28" s="52">
        <f t="shared" si="8"/>
        <v>0.70833333333333337</v>
      </c>
      <c r="R28" s="53">
        <f t="shared" si="38"/>
        <v>0.35763888888888895</v>
      </c>
      <c r="T28" s="49">
        <f t="shared" si="51"/>
        <v>46379</v>
      </c>
      <c r="U28" s="52">
        <f t="shared" si="9"/>
        <v>0</v>
      </c>
      <c r="V28" s="52">
        <f t="shared" si="10"/>
        <v>0</v>
      </c>
      <c r="W28" s="52">
        <f t="shared" si="11"/>
        <v>0</v>
      </c>
      <c r="X28" s="53">
        <f t="shared" si="39"/>
        <v>0</v>
      </c>
      <c r="Z28" s="49">
        <f t="shared" si="52"/>
        <v>46410</v>
      </c>
      <c r="AA28" s="52">
        <f t="shared" si="12"/>
        <v>0</v>
      </c>
      <c r="AB28" s="52">
        <f t="shared" si="13"/>
        <v>0</v>
      </c>
      <c r="AC28" s="52">
        <f t="shared" si="14"/>
        <v>0</v>
      </c>
      <c r="AD28" s="53">
        <f t="shared" si="40"/>
        <v>0</v>
      </c>
      <c r="AF28" s="49">
        <f t="shared" si="53"/>
        <v>46441</v>
      </c>
      <c r="AG28" s="52">
        <f t="shared" si="15"/>
        <v>0</v>
      </c>
      <c r="AH28" s="52">
        <f t="shared" si="16"/>
        <v>0</v>
      </c>
      <c r="AI28" s="52">
        <f t="shared" si="17"/>
        <v>0</v>
      </c>
      <c r="AJ28" s="53">
        <f t="shared" si="41"/>
        <v>0</v>
      </c>
      <c r="AL28" s="49">
        <f t="shared" si="54"/>
        <v>46469</v>
      </c>
      <c r="AM28" s="52">
        <f t="shared" si="18"/>
        <v>3.125E-2</v>
      </c>
      <c r="AN28" s="52">
        <f t="shared" si="19"/>
        <v>0.33333333333333331</v>
      </c>
      <c r="AO28" s="52">
        <f t="shared" si="20"/>
        <v>0.75</v>
      </c>
      <c r="AP28" s="53">
        <f t="shared" si="42"/>
        <v>0.39930555555555558</v>
      </c>
      <c r="AR28" s="49">
        <f t="shared" si="55"/>
        <v>46500</v>
      </c>
      <c r="AS28" s="52">
        <f t="shared" si="21"/>
        <v>0</v>
      </c>
      <c r="AT28" s="52">
        <f t="shared" si="22"/>
        <v>0</v>
      </c>
      <c r="AU28" s="52">
        <f t="shared" si="23"/>
        <v>0</v>
      </c>
      <c r="AV28" s="53">
        <f t="shared" si="43"/>
        <v>0</v>
      </c>
      <c r="AX28" s="49">
        <f t="shared" si="56"/>
        <v>46530</v>
      </c>
      <c r="AY28" s="52">
        <f t="shared" si="24"/>
        <v>0</v>
      </c>
      <c r="AZ28" s="52">
        <f t="shared" si="25"/>
        <v>0</v>
      </c>
      <c r="BA28" s="52">
        <f t="shared" si="26"/>
        <v>0</v>
      </c>
      <c r="BB28" s="53">
        <f t="shared" si="44"/>
        <v>0</v>
      </c>
      <c r="BD28" s="49">
        <f t="shared" si="57"/>
        <v>46561</v>
      </c>
      <c r="BE28" s="52">
        <f t="shared" si="27"/>
        <v>0</v>
      </c>
      <c r="BF28" s="52">
        <f t="shared" si="28"/>
        <v>0.33333333333333331</v>
      </c>
      <c r="BG28" s="52">
        <f t="shared" si="29"/>
        <v>0.54166666666666663</v>
      </c>
      <c r="BH28" s="53">
        <f t="shared" si="45"/>
        <v>0.20833333333333331</v>
      </c>
      <c r="BJ28" s="49">
        <f t="shared" si="58"/>
        <v>46591</v>
      </c>
      <c r="BK28" s="52">
        <f t="shared" si="30"/>
        <v>0</v>
      </c>
      <c r="BL28" s="52">
        <f t="shared" si="31"/>
        <v>0</v>
      </c>
      <c r="BM28" s="52">
        <f t="shared" si="32"/>
        <v>0</v>
      </c>
      <c r="BN28" s="53">
        <f t="shared" si="46"/>
        <v>0</v>
      </c>
      <c r="BP28" s="49">
        <f t="shared" si="59"/>
        <v>46622</v>
      </c>
      <c r="BQ28" s="52">
        <f t="shared" si="33"/>
        <v>0</v>
      </c>
      <c r="BR28" s="52">
        <f t="shared" si="34"/>
        <v>0</v>
      </c>
      <c r="BS28" s="52">
        <f t="shared" si="35"/>
        <v>0</v>
      </c>
      <c r="BT28" s="53">
        <f t="shared" si="47"/>
        <v>0</v>
      </c>
    </row>
    <row r="29" spans="2:72" x14ac:dyDescent="0.35">
      <c r="B29" s="49">
        <f t="shared" si="48"/>
        <v>46289</v>
      </c>
      <c r="C29" s="52">
        <f t="shared" si="0"/>
        <v>3.125E-2</v>
      </c>
      <c r="D29" s="52">
        <f t="shared" si="1"/>
        <v>0.33333333333333331</v>
      </c>
      <c r="E29" s="52">
        <f t="shared" si="2"/>
        <v>0.70833333333333337</v>
      </c>
      <c r="F29" s="53">
        <f t="shared" si="36"/>
        <v>0.35763888888888895</v>
      </c>
      <c r="H29" s="49">
        <f t="shared" si="49"/>
        <v>46319</v>
      </c>
      <c r="I29" s="52">
        <f t="shared" si="3"/>
        <v>0</v>
      </c>
      <c r="J29" s="52">
        <f t="shared" si="4"/>
        <v>0</v>
      </c>
      <c r="K29" s="52">
        <f t="shared" si="5"/>
        <v>0</v>
      </c>
      <c r="L29" s="53">
        <f t="shared" si="37"/>
        <v>0</v>
      </c>
      <c r="N29" s="49">
        <f t="shared" si="50"/>
        <v>46350</v>
      </c>
      <c r="O29" s="52">
        <f t="shared" si="6"/>
        <v>3.125E-2</v>
      </c>
      <c r="P29" s="52">
        <f t="shared" si="7"/>
        <v>0.33333333333333331</v>
      </c>
      <c r="Q29" s="52">
        <f t="shared" si="8"/>
        <v>0.75</v>
      </c>
      <c r="R29" s="53">
        <f t="shared" si="38"/>
        <v>0.39930555555555558</v>
      </c>
      <c r="T29" s="49">
        <f t="shared" si="51"/>
        <v>46380</v>
      </c>
      <c r="U29" s="52">
        <f t="shared" si="9"/>
        <v>0</v>
      </c>
      <c r="V29" s="52">
        <f t="shared" si="10"/>
        <v>0</v>
      </c>
      <c r="W29" s="52">
        <f t="shared" si="11"/>
        <v>0</v>
      </c>
      <c r="X29" s="53">
        <f t="shared" si="39"/>
        <v>0</v>
      </c>
      <c r="Z29" s="49">
        <f t="shared" si="52"/>
        <v>46411</v>
      </c>
      <c r="AA29" s="52">
        <f t="shared" si="12"/>
        <v>0</v>
      </c>
      <c r="AB29" s="52">
        <f t="shared" si="13"/>
        <v>0</v>
      </c>
      <c r="AC29" s="52">
        <f t="shared" si="14"/>
        <v>0</v>
      </c>
      <c r="AD29" s="53">
        <f t="shared" si="40"/>
        <v>0</v>
      </c>
      <c r="AF29" s="49">
        <f t="shared" si="53"/>
        <v>46442</v>
      </c>
      <c r="AG29" s="52">
        <f t="shared" si="15"/>
        <v>0</v>
      </c>
      <c r="AH29" s="52">
        <f t="shared" si="16"/>
        <v>0</v>
      </c>
      <c r="AI29" s="52">
        <f t="shared" si="17"/>
        <v>0</v>
      </c>
      <c r="AJ29" s="53">
        <f t="shared" si="41"/>
        <v>0</v>
      </c>
      <c r="AL29" s="49">
        <f t="shared" si="54"/>
        <v>46470</v>
      </c>
      <c r="AM29" s="52">
        <f t="shared" si="18"/>
        <v>0</v>
      </c>
      <c r="AN29" s="52">
        <f t="shared" si="19"/>
        <v>0.33333333333333331</v>
      </c>
      <c r="AO29" s="52">
        <f t="shared" si="20"/>
        <v>0.54166666666666663</v>
      </c>
      <c r="AP29" s="53">
        <f t="shared" si="42"/>
        <v>0.20833333333333331</v>
      </c>
      <c r="AR29" s="49">
        <f t="shared" si="55"/>
        <v>46501</v>
      </c>
      <c r="AS29" s="52">
        <f t="shared" si="21"/>
        <v>0</v>
      </c>
      <c r="AT29" s="52">
        <f t="shared" si="22"/>
        <v>0</v>
      </c>
      <c r="AU29" s="52">
        <f t="shared" si="23"/>
        <v>0</v>
      </c>
      <c r="AV29" s="53">
        <f t="shared" si="43"/>
        <v>0</v>
      </c>
      <c r="AX29" s="49">
        <f t="shared" si="56"/>
        <v>46531</v>
      </c>
      <c r="AY29" s="52">
        <f t="shared" si="24"/>
        <v>3.125E-2</v>
      </c>
      <c r="AZ29" s="52">
        <f t="shared" si="25"/>
        <v>0.33333333333333331</v>
      </c>
      <c r="BA29" s="52">
        <f t="shared" si="26"/>
        <v>0.70833333333333337</v>
      </c>
      <c r="BB29" s="53">
        <f t="shared" si="44"/>
        <v>0.35763888888888895</v>
      </c>
      <c r="BD29" s="49">
        <f t="shared" si="57"/>
        <v>46562</v>
      </c>
      <c r="BE29" s="52">
        <f t="shared" si="27"/>
        <v>3.125E-2</v>
      </c>
      <c r="BF29" s="52">
        <f t="shared" si="28"/>
        <v>0.33333333333333331</v>
      </c>
      <c r="BG29" s="52">
        <f t="shared" si="29"/>
        <v>0.70833333333333337</v>
      </c>
      <c r="BH29" s="53">
        <f t="shared" si="45"/>
        <v>0.35763888888888895</v>
      </c>
      <c r="BJ29" s="49">
        <f t="shared" si="58"/>
        <v>46592</v>
      </c>
      <c r="BK29" s="52">
        <f t="shared" si="30"/>
        <v>0</v>
      </c>
      <c r="BL29" s="52">
        <f t="shared" si="31"/>
        <v>0</v>
      </c>
      <c r="BM29" s="52">
        <f t="shared" si="32"/>
        <v>0</v>
      </c>
      <c r="BN29" s="53">
        <f t="shared" si="46"/>
        <v>0</v>
      </c>
      <c r="BP29" s="49">
        <f t="shared" si="59"/>
        <v>46623</v>
      </c>
      <c r="BQ29" s="52">
        <f t="shared" si="33"/>
        <v>0</v>
      </c>
      <c r="BR29" s="52">
        <f t="shared" si="34"/>
        <v>0</v>
      </c>
      <c r="BS29" s="52">
        <f t="shared" si="35"/>
        <v>0</v>
      </c>
      <c r="BT29" s="53">
        <f t="shared" si="47"/>
        <v>0</v>
      </c>
    </row>
    <row r="30" spans="2:72" x14ac:dyDescent="0.35">
      <c r="B30" s="49">
        <f t="shared" si="48"/>
        <v>46290</v>
      </c>
      <c r="C30" s="52">
        <f t="shared" si="0"/>
        <v>0</v>
      </c>
      <c r="D30" s="52">
        <f t="shared" si="1"/>
        <v>0.33333333333333331</v>
      </c>
      <c r="E30" s="52">
        <f t="shared" si="2"/>
        <v>0.70833333333333337</v>
      </c>
      <c r="F30" s="53">
        <f t="shared" si="36"/>
        <v>0.38888888888888895</v>
      </c>
      <c r="H30" s="49">
        <f t="shared" si="49"/>
        <v>46320</v>
      </c>
      <c r="I30" s="52">
        <f t="shared" si="3"/>
        <v>0</v>
      </c>
      <c r="J30" s="52">
        <f t="shared" si="4"/>
        <v>0</v>
      </c>
      <c r="K30" s="52">
        <f t="shared" si="5"/>
        <v>0</v>
      </c>
      <c r="L30" s="53">
        <f t="shared" si="37"/>
        <v>0</v>
      </c>
      <c r="N30" s="49">
        <f t="shared" si="50"/>
        <v>46351</v>
      </c>
      <c r="O30" s="52">
        <f t="shared" si="6"/>
        <v>0</v>
      </c>
      <c r="P30" s="52">
        <f t="shared" si="7"/>
        <v>0.33333333333333331</v>
      </c>
      <c r="Q30" s="52">
        <f t="shared" si="8"/>
        <v>0.54166666666666663</v>
      </c>
      <c r="R30" s="53">
        <f t="shared" si="38"/>
        <v>0.20833333333333331</v>
      </c>
      <c r="T30" s="49">
        <f t="shared" si="51"/>
        <v>46381</v>
      </c>
      <c r="U30" s="52">
        <f t="shared" si="9"/>
        <v>0</v>
      </c>
      <c r="V30" s="52">
        <f t="shared" si="10"/>
        <v>0</v>
      </c>
      <c r="W30" s="52">
        <f t="shared" si="11"/>
        <v>0</v>
      </c>
      <c r="X30" s="53">
        <f t="shared" si="39"/>
        <v>0</v>
      </c>
      <c r="Z30" s="49">
        <f t="shared" si="52"/>
        <v>46412</v>
      </c>
      <c r="AA30" s="52">
        <f t="shared" si="12"/>
        <v>3.125E-2</v>
      </c>
      <c r="AB30" s="52">
        <f t="shared" si="13"/>
        <v>0.33333333333333331</v>
      </c>
      <c r="AC30" s="52">
        <f t="shared" si="14"/>
        <v>0.70833333333333337</v>
      </c>
      <c r="AD30" s="53">
        <f t="shared" si="40"/>
        <v>0.35763888888888895</v>
      </c>
      <c r="AF30" s="49">
        <f t="shared" si="53"/>
        <v>46443</v>
      </c>
      <c r="AG30" s="52">
        <f t="shared" si="15"/>
        <v>0</v>
      </c>
      <c r="AH30" s="52">
        <f t="shared" si="16"/>
        <v>0</v>
      </c>
      <c r="AI30" s="52">
        <f t="shared" si="17"/>
        <v>0</v>
      </c>
      <c r="AJ30" s="53">
        <f t="shared" si="41"/>
        <v>0</v>
      </c>
      <c r="AL30" s="49">
        <f t="shared" si="54"/>
        <v>46471</v>
      </c>
      <c r="AM30" s="52">
        <f t="shared" si="18"/>
        <v>3.125E-2</v>
      </c>
      <c r="AN30" s="52">
        <f t="shared" si="19"/>
        <v>0.33333333333333331</v>
      </c>
      <c r="AO30" s="52">
        <f t="shared" si="20"/>
        <v>0.70833333333333337</v>
      </c>
      <c r="AP30" s="53">
        <f t="shared" si="42"/>
        <v>0.35763888888888895</v>
      </c>
      <c r="AR30" s="49">
        <f t="shared" si="55"/>
        <v>46502</v>
      </c>
      <c r="AS30" s="52">
        <f t="shared" si="21"/>
        <v>0</v>
      </c>
      <c r="AT30" s="52">
        <f t="shared" si="22"/>
        <v>0</v>
      </c>
      <c r="AU30" s="52">
        <f t="shared" si="23"/>
        <v>0</v>
      </c>
      <c r="AV30" s="53">
        <f t="shared" si="43"/>
        <v>0</v>
      </c>
      <c r="AX30" s="49">
        <f t="shared" si="56"/>
        <v>46532</v>
      </c>
      <c r="AY30" s="52">
        <f t="shared" si="24"/>
        <v>3.125E-2</v>
      </c>
      <c r="AZ30" s="52">
        <f t="shared" si="25"/>
        <v>0.33333333333333331</v>
      </c>
      <c r="BA30" s="52">
        <f t="shared" si="26"/>
        <v>0.75</v>
      </c>
      <c r="BB30" s="53">
        <f t="shared" si="44"/>
        <v>0.39930555555555558</v>
      </c>
      <c r="BD30" s="49">
        <f t="shared" si="57"/>
        <v>46563</v>
      </c>
      <c r="BE30" s="52">
        <f t="shared" si="27"/>
        <v>0</v>
      </c>
      <c r="BF30" s="52">
        <f t="shared" si="28"/>
        <v>0.33333333333333331</v>
      </c>
      <c r="BG30" s="52">
        <f t="shared" si="29"/>
        <v>0.70833333333333337</v>
      </c>
      <c r="BH30" s="53">
        <f t="shared" si="45"/>
        <v>0.38888888888888895</v>
      </c>
      <c r="BJ30" s="49">
        <f t="shared" si="58"/>
        <v>46593</v>
      </c>
      <c r="BK30" s="52">
        <f t="shared" si="30"/>
        <v>0</v>
      </c>
      <c r="BL30" s="52">
        <f t="shared" si="31"/>
        <v>0</v>
      </c>
      <c r="BM30" s="52">
        <f t="shared" si="32"/>
        <v>0</v>
      </c>
      <c r="BN30" s="53">
        <f t="shared" si="46"/>
        <v>0</v>
      </c>
      <c r="BP30" s="49">
        <f t="shared" si="59"/>
        <v>46624</v>
      </c>
      <c r="BQ30" s="52">
        <f t="shared" si="33"/>
        <v>0</v>
      </c>
      <c r="BR30" s="52">
        <f t="shared" si="34"/>
        <v>0</v>
      </c>
      <c r="BS30" s="52">
        <f t="shared" si="35"/>
        <v>0</v>
      </c>
      <c r="BT30" s="53">
        <f t="shared" si="47"/>
        <v>0</v>
      </c>
    </row>
    <row r="31" spans="2:72" x14ac:dyDescent="0.35">
      <c r="B31" s="49">
        <f t="shared" si="48"/>
        <v>46291</v>
      </c>
      <c r="C31" s="52">
        <f t="shared" si="0"/>
        <v>0</v>
      </c>
      <c r="D31" s="52">
        <f t="shared" si="1"/>
        <v>0</v>
      </c>
      <c r="E31" s="52">
        <f t="shared" si="2"/>
        <v>0</v>
      </c>
      <c r="F31" s="53">
        <f t="shared" si="36"/>
        <v>0</v>
      </c>
      <c r="H31" s="49">
        <f t="shared" si="49"/>
        <v>46321</v>
      </c>
      <c r="I31" s="52">
        <f t="shared" si="3"/>
        <v>0</v>
      </c>
      <c r="J31" s="52">
        <f t="shared" si="4"/>
        <v>0</v>
      </c>
      <c r="K31" s="52">
        <f t="shared" si="5"/>
        <v>0</v>
      </c>
      <c r="L31" s="53">
        <f t="shared" si="37"/>
        <v>0</v>
      </c>
      <c r="N31" s="49">
        <f t="shared" si="50"/>
        <v>46352</v>
      </c>
      <c r="O31" s="52">
        <f t="shared" si="6"/>
        <v>3.125E-2</v>
      </c>
      <c r="P31" s="52">
        <f t="shared" si="7"/>
        <v>0.33333333333333331</v>
      </c>
      <c r="Q31" s="52">
        <f t="shared" si="8"/>
        <v>0.70833333333333337</v>
      </c>
      <c r="R31" s="53">
        <f t="shared" si="38"/>
        <v>0.35763888888888895</v>
      </c>
      <c r="T31" s="49">
        <f t="shared" si="51"/>
        <v>46382</v>
      </c>
      <c r="U31" s="52">
        <f t="shared" si="9"/>
        <v>0</v>
      </c>
      <c r="V31" s="52">
        <f t="shared" si="10"/>
        <v>0</v>
      </c>
      <c r="W31" s="52">
        <f t="shared" si="11"/>
        <v>0</v>
      </c>
      <c r="X31" s="53">
        <f t="shared" si="39"/>
        <v>0</v>
      </c>
      <c r="Z31" s="49">
        <f t="shared" si="52"/>
        <v>46413</v>
      </c>
      <c r="AA31" s="52">
        <f t="shared" si="12"/>
        <v>3.125E-2</v>
      </c>
      <c r="AB31" s="52">
        <f t="shared" si="13"/>
        <v>0.33333333333333331</v>
      </c>
      <c r="AC31" s="52">
        <f t="shared" si="14"/>
        <v>0.75</v>
      </c>
      <c r="AD31" s="53">
        <f t="shared" si="40"/>
        <v>0.39930555555555558</v>
      </c>
      <c r="AF31" s="49">
        <f t="shared" si="53"/>
        <v>46444</v>
      </c>
      <c r="AG31" s="52">
        <f t="shared" si="15"/>
        <v>0</v>
      </c>
      <c r="AH31" s="52">
        <f t="shared" si="16"/>
        <v>0</v>
      </c>
      <c r="AI31" s="52">
        <f t="shared" si="17"/>
        <v>0</v>
      </c>
      <c r="AJ31" s="53">
        <f t="shared" si="41"/>
        <v>0</v>
      </c>
      <c r="AL31" s="49">
        <f t="shared" si="54"/>
        <v>46472</v>
      </c>
      <c r="AM31" s="52">
        <f t="shared" si="18"/>
        <v>0</v>
      </c>
      <c r="AN31" s="52">
        <f t="shared" si="19"/>
        <v>0.33333333333333331</v>
      </c>
      <c r="AO31" s="52">
        <f t="shared" si="20"/>
        <v>0.70833333333333337</v>
      </c>
      <c r="AP31" s="53">
        <f t="shared" si="42"/>
        <v>0.38888888888888895</v>
      </c>
      <c r="AR31" s="49">
        <f t="shared" si="55"/>
        <v>46503</v>
      </c>
      <c r="AS31" s="52">
        <f t="shared" si="21"/>
        <v>3.125E-2</v>
      </c>
      <c r="AT31" s="52">
        <f t="shared" si="22"/>
        <v>0.33333333333333331</v>
      </c>
      <c r="AU31" s="52">
        <f t="shared" si="23"/>
        <v>0.70833333333333337</v>
      </c>
      <c r="AV31" s="53">
        <f t="shared" si="43"/>
        <v>0.35763888888888895</v>
      </c>
      <c r="AX31" s="49">
        <f t="shared" si="56"/>
        <v>46533</v>
      </c>
      <c r="AY31" s="52">
        <f t="shared" si="24"/>
        <v>0</v>
      </c>
      <c r="AZ31" s="52">
        <f t="shared" si="25"/>
        <v>0.33333333333333331</v>
      </c>
      <c r="BA31" s="52">
        <f t="shared" si="26"/>
        <v>0.54166666666666663</v>
      </c>
      <c r="BB31" s="53">
        <f t="shared" si="44"/>
        <v>0.20833333333333331</v>
      </c>
      <c r="BD31" s="49">
        <f t="shared" si="57"/>
        <v>46564</v>
      </c>
      <c r="BE31" s="52">
        <f t="shared" si="27"/>
        <v>0</v>
      </c>
      <c r="BF31" s="52">
        <f t="shared" si="28"/>
        <v>0</v>
      </c>
      <c r="BG31" s="52">
        <f t="shared" si="29"/>
        <v>0</v>
      </c>
      <c r="BH31" s="53">
        <f t="shared" si="45"/>
        <v>0</v>
      </c>
      <c r="BJ31" s="49">
        <f t="shared" si="58"/>
        <v>46594</v>
      </c>
      <c r="BK31" s="52">
        <f t="shared" si="30"/>
        <v>0</v>
      </c>
      <c r="BL31" s="52">
        <f t="shared" si="31"/>
        <v>0</v>
      </c>
      <c r="BM31" s="52">
        <f t="shared" si="32"/>
        <v>0</v>
      </c>
      <c r="BN31" s="53">
        <f t="shared" si="46"/>
        <v>0</v>
      </c>
      <c r="BP31" s="49">
        <f t="shared" si="59"/>
        <v>46625</v>
      </c>
      <c r="BQ31" s="52">
        <f t="shared" si="33"/>
        <v>0</v>
      </c>
      <c r="BR31" s="52">
        <f t="shared" si="34"/>
        <v>0</v>
      </c>
      <c r="BS31" s="52">
        <f t="shared" si="35"/>
        <v>0</v>
      </c>
      <c r="BT31" s="53">
        <f t="shared" si="47"/>
        <v>0</v>
      </c>
    </row>
    <row r="32" spans="2:72" x14ac:dyDescent="0.35">
      <c r="B32" s="49">
        <f t="shared" si="48"/>
        <v>46292</v>
      </c>
      <c r="C32" s="52">
        <f t="shared" si="0"/>
        <v>0</v>
      </c>
      <c r="D32" s="52">
        <f t="shared" si="1"/>
        <v>0</v>
      </c>
      <c r="E32" s="52">
        <f t="shared" si="2"/>
        <v>0</v>
      </c>
      <c r="F32" s="53">
        <f t="shared" si="36"/>
        <v>0</v>
      </c>
      <c r="H32" s="49">
        <f t="shared" si="49"/>
        <v>46322</v>
      </c>
      <c r="I32" s="52">
        <f t="shared" si="3"/>
        <v>0</v>
      </c>
      <c r="J32" s="52">
        <f t="shared" si="4"/>
        <v>0</v>
      </c>
      <c r="K32" s="52">
        <f t="shared" si="5"/>
        <v>0</v>
      </c>
      <c r="L32" s="53">
        <f t="shared" si="37"/>
        <v>0</v>
      </c>
      <c r="N32" s="49">
        <f t="shared" si="50"/>
        <v>46353</v>
      </c>
      <c r="O32" s="52">
        <f t="shared" si="6"/>
        <v>0</v>
      </c>
      <c r="P32" s="52">
        <f t="shared" si="7"/>
        <v>0.33333333333333331</v>
      </c>
      <c r="Q32" s="52">
        <f t="shared" si="8"/>
        <v>0.70833333333333337</v>
      </c>
      <c r="R32" s="53">
        <f t="shared" si="38"/>
        <v>0.38888888888888895</v>
      </c>
      <c r="T32" s="49">
        <f t="shared" si="51"/>
        <v>46383</v>
      </c>
      <c r="U32" s="52">
        <f t="shared" si="9"/>
        <v>0</v>
      </c>
      <c r="V32" s="52">
        <f t="shared" si="10"/>
        <v>0</v>
      </c>
      <c r="W32" s="52">
        <f t="shared" si="11"/>
        <v>0</v>
      </c>
      <c r="X32" s="53">
        <f t="shared" si="39"/>
        <v>0</v>
      </c>
      <c r="Z32" s="49">
        <f t="shared" si="52"/>
        <v>46414</v>
      </c>
      <c r="AA32" s="52">
        <f t="shared" si="12"/>
        <v>0</v>
      </c>
      <c r="AB32" s="52">
        <f t="shared" si="13"/>
        <v>0.33333333333333331</v>
      </c>
      <c r="AC32" s="52">
        <f t="shared" si="14"/>
        <v>0.54166666666666663</v>
      </c>
      <c r="AD32" s="53">
        <f t="shared" si="40"/>
        <v>0.20833333333333331</v>
      </c>
      <c r="AF32" s="49">
        <f t="shared" si="53"/>
        <v>46445</v>
      </c>
      <c r="AG32" s="52">
        <f t="shared" si="15"/>
        <v>0</v>
      </c>
      <c r="AH32" s="52">
        <f t="shared" si="16"/>
        <v>0</v>
      </c>
      <c r="AI32" s="52">
        <f t="shared" si="17"/>
        <v>0</v>
      </c>
      <c r="AJ32" s="53">
        <f t="shared" si="41"/>
        <v>0</v>
      </c>
      <c r="AL32" s="49">
        <f t="shared" si="54"/>
        <v>46473</v>
      </c>
      <c r="AM32" s="52">
        <f t="shared" si="18"/>
        <v>0</v>
      </c>
      <c r="AN32" s="52">
        <f t="shared" si="19"/>
        <v>0</v>
      </c>
      <c r="AO32" s="52">
        <f t="shared" si="20"/>
        <v>0</v>
      </c>
      <c r="AP32" s="53">
        <f t="shared" si="42"/>
        <v>0</v>
      </c>
      <c r="AR32" s="49">
        <f t="shared" si="55"/>
        <v>46504</v>
      </c>
      <c r="AS32" s="52">
        <f t="shared" si="21"/>
        <v>3.125E-2</v>
      </c>
      <c r="AT32" s="52">
        <f t="shared" si="22"/>
        <v>0.33333333333333331</v>
      </c>
      <c r="AU32" s="52">
        <f t="shared" si="23"/>
        <v>0.75</v>
      </c>
      <c r="AV32" s="53">
        <f t="shared" si="43"/>
        <v>0.39930555555555558</v>
      </c>
      <c r="AX32" s="49">
        <f t="shared" si="56"/>
        <v>46534</v>
      </c>
      <c r="AY32" s="52">
        <f t="shared" si="24"/>
        <v>3.125E-2</v>
      </c>
      <c r="AZ32" s="52">
        <f t="shared" si="25"/>
        <v>0.33333333333333331</v>
      </c>
      <c r="BA32" s="52">
        <f t="shared" si="26"/>
        <v>0.70833333333333337</v>
      </c>
      <c r="BB32" s="53">
        <f t="shared" si="44"/>
        <v>0.35763888888888895</v>
      </c>
      <c r="BD32" s="49">
        <f t="shared" si="57"/>
        <v>46565</v>
      </c>
      <c r="BE32" s="52">
        <f t="shared" si="27"/>
        <v>0</v>
      </c>
      <c r="BF32" s="52">
        <f t="shared" si="28"/>
        <v>0</v>
      </c>
      <c r="BG32" s="52">
        <f t="shared" si="29"/>
        <v>0</v>
      </c>
      <c r="BH32" s="53">
        <f t="shared" si="45"/>
        <v>0</v>
      </c>
      <c r="BJ32" s="49">
        <f t="shared" si="58"/>
        <v>46595</v>
      </c>
      <c r="BK32" s="52">
        <f t="shared" si="30"/>
        <v>0</v>
      </c>
      <c r="BL32" s="52">
        <f t="shared" si="31"/>
        <v>0</v>
      </c>
      <c r="BM32" s="52">
        <f t="shared" si="32"/>
        <v>0</v>
      </c>
      <c r="BN32" s="53">
        <f t="shared" si="46"/>
        <v>0</v>
      </c>
      <c r="BP32" s="49">
        <f t="shared" si="59"/>
        <v>46626</v>
      </c>
      <c r="BQ32" s="52">
        <f t="shared" si="33"/>
        <v>0</v>
      </c>
      <c r="BR32" s="52">
        <f t="shared" si="34"/>
        <v>0</v>
      </c>
      <c r="BS32" s="52">
        <f t="shared" si="35"/>
        <v>0</v>
      </c>
      <c r="BT32" s="53">
        <f t="shared" si="47"/>
        <v>0</v>
      </c>
    </row>
    <row r="33" spans="2:72" x14ac:dyDescent="0.35">
      <c r="B33" s="49">
        <f t="shared" si="48"/>
        <v>46293</v>
      </c>
      <c r="C33" s="52">
        <f t="shared" si="0"/>
        <v>3.125E-2</v>
      </c>
      <c r="D33" s="52">
        <f t="shared" si="1"/>
        <v>0.33333333333333331</v>
      </c>
      <c r="E33" s="52">
        <f t="shared" si="2"/>
        <v>0.70833333333333337</v>
      </c>
      <c r="F33" s="53">
        <f t="shared" si="36"/>
        <v>0.35763888888888895</v>
      </c>
      <c r="H33" s="49">
        <f t="shared" si="49"/>
        <v>46323</v>
      </c>
      <c r="I33" s="52">
        <f t="shared" si="3"/>
        <v>0</v>
      </c>
      <c r="J33" s="52">
        <f t="shared" si="4"/>
        <v>0</v>
      </c>
      <c r="K33" s="52">
        <f t="shared" si="5"/>
        <v>0</v>
      </c>
      <c r="L33" s="53">
        <f t="shared" si="37"/>
        <v>0</v>
      </c>
      <c r="N33" s="49">
        <f t="shared" si="50"/>
        <v>46354</v>
      </c>
      <c r="O33" s="52">
        <f t="shared" si="6"/>
        <v>0</v>
      </c>
      <c r="P33" s="52">
        <f t="shared" si="7"/>
        <v>0</v>
      </c>
      <c r="Q33" s="52">
        <f t="shared" si="8"/>
        <v>0</v>
      </c>
      <c r="R33" s="53">
        <f t="shared" si="38"/>
        <v>0</v>
      </c>
      <c r="T33" s="49">
        <f t="shared" si="51"/>
        <v>46384</v>
      </c>
      <c r="U33" s="52">
        <f t="shared" si="9"/>
        <v>0</v>
      </c>
      <c r="V33" s="52">
        <f t="shared" si="10"/>
        <v>0</v>
      </c>
      <c r="W33" s="52">
        <f t="shared" si="11"/>
        <v>0</v>
      </c>
      <c r="X33" s="53">
        <f t="shared" si="39"/>
        <v>0</v>
      </c>
      <c r="Z33" s="49">
        <f t="shared" si="52"/>
        <v>46415</v>
      </c>
      <c r="AA33" s="52">
        <f t="shared" si="12"/>
        <v>3.125E-2</v>
      </c>
      <c r="AB33" s="52">
        <f t="shared" si="13"/>
        <v>0.33333333333333331</v>
      </c>
      <c r="AC33" s="52">
        <f t="shared" si="14"/>
        <v>0.70833333333333337</v>
      </c>
      <c r="AD33" s="53">
        <f t="shared" si="40"/>
        <v>0.35763888888888895</v>
      </c>
      <c r="AF33" s="49">
        <f t="shared" si="53"/>
        <v>46446</v>
      </c>
      <c r="AG33" s="52">
        <f t="shared" si="15"/>
        <v>0</v>
      </c>
      <c r="AH33" s="52">
        <f t="shared" si="16"/>
        <v>0</v>
      </c>
      <c r="AI33" s="52">
        <f t="shared" si="17"/>
        <v>0</v>
      </c>
      <c r="AJ33" s="53">
        <f t="shared" si="41"/>
        <v>0</v>
      </c>
      <c r="AL33" s="49">
        <f t="shared" si="54"/>
        <v>46474</v>
      </c>
      <c r="AM33" s="52">
        <f t="shared" ca="1" si="18"/>
        <v>0</v>
      </c>
      <c r="AN33" s="52">
        <f t="shared" ca="1" si="19"/>
        <v>0</v>
      </c>
      <c r="AO33" s="52">
        <f t="shared" ca="1" si="20"/>
        <v>0</v>
      </c>
      <c r="AP33" s="53">
        <f t="shared" ca="1" si="42"/>
        <v>0</v>
      </c>
      <c r="AR33" s="49">
        <f t="shared" si="55"/>
        <v>46505</v>
      </c>
      <c r="AS33" s="52">
        <f t="shared" si="21"/>
        <v>0</v>
      </c>
      <c r="AT33" s="52">
        <f t="shared" si="22"/>
        <v>0.33333333333333331</v>
      </c>
      <c r="AU33" s="52">
        <f t="shared" si="23"/>
        <v>0.54166666666666663</v>
      </c>
      <c r="AV33" s="53">
        <f t="shared" si="43"/>
        <v>0.20833333333333331</v>
      </c>
      <c r="AX33" s="49">
        <f t="shared" si="56"/>
        <v>46535</v>
      </c>
      <c r="AY33" s="52">
        <f t="shared" si="24"/>
        <v>0</v>
      </c>
      <c r="AZ33" s="52">
        <f t="shared" si="25"/>
        <v>0.33333333333333331</v>
      </c>
      <c r="BA33" s="52">
        <f t="shared" si="26"/>
        <v>0.70833333333333337</v>
      </c>
      <c r="BB33" s="53">
        <f t="shared" si="44"/>
        <v>0.38888888888888895</v>
      </c>
      <c r="BD33" s="49">
        <f t="shared" si="57"/>
        <v>46566</v>
      </c>
      <c r="BE33" s="52">
        <f t="shared" si="27"/>
        <v>3.125E-2</v>
      </c>
      <c r="BF33" s="52">
        <f t="shared" si="28"/>
        <v>0.33333333333333331</v>
      </c>
      <c r="BG33" s="52">
        <f t="shared" si="29"/>
        <v>0.70833333333333337</v>
      </c>
      <c r="BH33" s="53">
        <f t="shared" si="45"/>
        <v>0.35763888888888895</v>
      </c>
      <c r="BJ33" s="49">
        <f t="shared" si="58"/>
        <v>46596</v>
      </c>
      <c r="BK33" s="52">
        <f t="shared" si="30"/>
        <v>0</v>
      </c>
      <c r="BL33" s="52">
        <f t="shared" si="31"/>
        <v>0</v>
      </c>
      <c r="BM33" s="52">
        <f t="shared" si="32"/>
        <v>0</v>
      </c>
      <c r="BN33" s="53">
        <f t="shared" si="46"/>
        <v>0</v>
      </c>
      <c r="BP33" s="49">
        <f t="shared" si="59"/>
        <v>46627</v>
      </c>
      <c r="BQ33" s="52">
        <f t="shared" si="33"/>
        <v>0</v>
      </c>
      <c r="BR33" s="52">
        <f t="shared" si="34"/>
        <v>0</v>
      </c>
      <c r="BS33" s="52">
        <f t="shared" si="35"/>
        <v>0</v>
      </c>
      <c r="BT33" s="53">
        <f t="shared" si="47"/>
        <v>0</v>
      </c>
    </row>
    <row r="34" spans="2:72" ht="15" thickBot="1" x14ac:dyDescent="0.4">
      <c r="B34" s="49">
        <f t="shared" si="48"/>
        <v>46294</v>
      </c>
      <c r="C34" s="52">
        <f t="shared" si="0"/>
        <v>3.125E-2</v>
      </c>
      <c r="D34" s="52">
        <f t="shared" si="1"/>
        <v>0.33333333333333331</v>
      </c>
      <c r="E34" s="52">
        <f t="shared" si="2"/>
        <v>0.75</v>
      </c>
      <c r="F34" s="53">
        <f t="shared" si="36"/>
        <v>0.39930555555555558</v>
      </c>
      <c r="H34" s="49">
        <f t="shared" si="49"/>
        <v>46324</v>
      </c>
      <c r="I34" s="52">
        <f t="shared" si="3"/>
        <v>0</v>
      </c>
      <c r="J34" s="52">
        <f t="shared" si="4"/>
        <v>0</v>
      </c>
      <c r="K34" s="52">
        <f t="shared" si="5"/>
        <v>0</v>
      </c>
      <c r="L34" s="53">
        <f t="shared" si="37"/>
        <v>0</v>
      </c>
      <c r="N34" s="49">
        <f t="shared" si="50"/>
        <v>46355</v>
      </c>
      <c r="O34" s="52">
        <f t="shared" si="6"/>
        <v>0</v>
      </c>
      <c r="P34" s="52">
        <f t="shared" si="7"/>
        <v>0</v>
      </c>
      <c r="Q34" s="52">
        <f t="shared" si="8"/>
        <v>0</v>
      </c>
      <c r="R34" s="53">
        <f t="shared" si="38"/>
        <v>0</v>
      </c>
      <c r="T34" s="49">
        <f t="shared" si="51"/>
        <v>46385</v>
      </c>
      <c r="U34" s="52">
        <f t="shared" si="9"/>
        <v>0</v>
      </c>
      <c r="V34" s="52">
        <f t="shared" si="10"/>
        <v>0</v>
      </c>
      <c r="W34" s="52">
        <f t="shared" si="11"/>
        <v>0</v>
      </c>
      <c r="X34" s="53">
        <f t="shared" si="39"/>
        <v>0</v>
      </c>
      <c r="Z34" s="49">
        <f t="shared" si="52"/>
        <v>46416</v>
      </c>
      <c r="AA34" s="52">
        <f t="shared" si="12"/>
        <v>0</v>
      </c>
      <c r="AB34" s="52">
        <f t="shared" si="13"/>
        <v>0.33333333333333331</v>
      </c>
      <c r="AC34" s="52">
        <f t="shared" si="14"/>
        <v>0.70833333333333337</v>
      </c>
      <c r="AD34" s="53">
        <f t="shared" si="40"/>
        <v>0.38888888888888895</v>
      </c>
      <c r="AF34" s="50" t="str">
        <f>IF(OR(MOD(annee2,400)=0,AND(MOD(annee2,4)=0,MOD(annee2,100)&gt;0)),AF33+1,"")</f>
        <v/>
      </c>
      <c r="AG34" s="54" t="str">
        <f>IF(AF34="","",_xlfn.XLOOKUP(AF33,listeJours,listeJoursRepas))</f>
        <v/>
      </c>
      <c r="AH34" s="54" t="str">
        <f>IF(AF34="","",_xlfn.XLOOKUP(AF33,listeJours,listeJoursDebut))</f>
        <v/>
      </c>
      <c r="AI34" s="54" t="str">
        <f>IF(AF34="","",_xlfn.XLOOKUP(AF33,listeJours,listeJoursFin))</f>
        <v/>
      </c>
      <c r="AJ34" s="55" t="str">
        <f>IF(AF34="","",(AI34-AH34)-AG34+IF((AI34-AH34)-AG34&gt;=TIME(6,0,0),TIME(0,20,0),TIME(0,0,0)))</f>
        <v/>
      </c>
      <c r="AL34" s="49">
        <f t="shared" si="54"/>
        <v>46475</v>
      </c>
      <c r="AM34" s="52">
        <f t="shared" ca="1" si="18"/>
        <v>3.125E-2</v>
      </c>
      <c r="AN34" s="52">
        <f t="shared" ca="1" si="19"/>
        <v>0.33333333333333331</v>
      </c>
      <c r="AO34" s="52">
        <f t="shared" ca="1" si="20"/>
        <v>0.70833333333333337</v>
      </c>
      <c r="AP34" s="53">
        <f t="shared" ca="1" si="42"/>
        <v>0.35763888888888895</v>
      </c>
      <c r="AR34" s="49">
        <f t="shared" si="55"/>
        <v>46506</v>
      </c>
      <c r="AS34" s="52">
        <f t="shared" si="21"/>
        <v>3.125E-2</v>
      </c>
      <c r="AT34" s="52">
        <f t="shared" si="22"/>
        <v>0.33333333333333331</v>
      </c>
      <c r="AU34" s="52">
        <f t="shared" si="23"/>
        <v>0.70833333333333337</v>
      </c>
      <c r="AV34" s="53">
        <f t="shared" si="43"/>
        <v>0.35763888888888895</v>
      </c>
      <c r="AX34" s="49">
        <f t="shared" si="56"/>
        <v>46536</v>
      </c>
      <c r="AY34" s="52">
        <f t="shared" si="24"/>
        <v>0</v>
      </c>
      <c r="AZ34" s="52">
        <f t="shared" si="25"/>
        <v>0</v>
      </c>
      <c r="BA34" s="52">
        <f t="shared" si="26"/>
        <v>0</v>
      </c>
      <c r="BB34" s="53">
        <f t="shared" si="44"/>
        <v>0</v>
      </c>
      <c r="BD34" s="49">
        <f t="shared" si="57"/>
        <v>46567</v>
      </c>
      <c r="BE34" s="52">
        <f t="shared" si="27"/>
        <v>3.125E-2</v>
      </c>
      <c r="BF34" s="52">
        <f t="shared" si="28"/>
        <v>0.33333333333333331</v>
      </c>
      <c r="BG34" s="52">
        <f t="shared" si="29"/>
        <v>0.75</v>
      </c>
      <c r="BH34" s="53">
        <f t="shared" si="45"/>
        <v>0.39930555555555558</v>
      </c>
      <c r="BJ34" s="49">
        <f t="shared" si="58"/>
        <v>46597</v>
      </c>
      <c r="BK34" s="52">
        <f t="shared" si="30"/>
        <v>0</v>
      </c>
      <c r="BL34" s="52">
        <f t="shared" si="31"/>
        <v>0</v>
      </c>
      <c r="BM34" s="52">
        <f t="shared" si="32"/>
        <v>0</v>
      </c>
      <c r="BN34" s="53">
        <f t="shared" si="46"/>
        <v>0</v>
      </c>
      <c r="BP34" s="49">
        <f t="shared" si="59"/>
        <v>46628</v>
      </c>
      <c r="BQ34" s="52">
        <f t="shared" si="33"/>
        <v>0</v>
      </c>
      <c r="BR34" s="52">
        <f t="shared" si="34"/>
        <v>0</v>
      </c>
      <c r="BS34" s="52">
        <f t="shared" si="35"/>
        <v>0</v>
      </c>
      <c r="BT34" s="53">
        <f t="shared" si="47"/>
        <v>0</v>
      </c>
    </row>
    <row r="35" spans="2:72" ht="15" thickBot="1" x14ac:dyDescent="0.4">
      <c r="B35" s="50">
        <f t="shared" si="48"/>
        <v>46295</v>
      </c>
      <c r="C35" s="54">
        <f t="shared" si="0"/>
        <v>0</v>
      </c>
      <c r="D35" s="54">
        <f t="shared" si="1"/>
        <v>0.33333333333333331</v>
      </c>
      <c r="E35" s="54">
        <f t="shared" si="2"/>
        <v>0.54166666666666663</v>
      </c>
      <c r="F35" s="55">
        <f t="shared" si="36"/>
        <v>0.20833333333333331</v>
      </c>
      <c r="H35" s="49">
        <f t="shared" si="49"/>
        <v>46325</v>
      </c>
      <c r="I35" s="52">
        <f t="shared" si="3"/>
        <v>0</v>
      </c>
      <c r="J35" s="52">
        <f t="shared" si="4"/>
        <v>0</v>
      </c>
      <c r="K35" s="52">
        <f t="shared" si="5"/>
        <v>0</v>
      </c>
      <c r="L35" s="53">
        <f t="shared" si="37"/>
        <v>0</v>
      </c>
      <c r="N35" s="50">
        <f t="shared" si="50"/>
        <v>46356</v>
      </c>
      <c r="O35" s="54">
        <f t="shared" si="6"/>
        <v>3.125E-2</v>
      </c>
      <c r="P35" s="54">
        <f t="shared" si="7"/>
        <v>0.33333333333333331</v>
      </c>
      <c r="Q35" s="54">
        <f t="shared" si="8"/>
        <v>0.70833333333333337</v>
      </c>
      <c r="R35" s="55">
        <f t="shared" si="38"/>
        <v>0.35763888888888895</v>
      </c>
      <c r="T35" s="49">
        <f t="shared" si="51"/>
        <v>46386</v>
      </c>
      <c r="U35" s="52">
        <f t="shared" si="9"/>
        <v>0</v>
      </c>
      <c r="V35" s="52">
        <f t="shared" si="10"/>
        <v>0</v>
      </c>
      <c r="W35" s="52">
        <f t="shared" si="11"/>
        <v>0</v>
      </c>
      <c r="X35" s="53">
        <f t="shared" si="39"/>
        <v>0</v>
      </c>
      <c r="Z35" s="49">
        <f t="shared" si="52"/>
        <v>46417</v>
      </c>
      <c r="AA35" s="52">
        <f t="shared" si="12"/>
        <v>0</v>
      </c>
      <c r="AB35" s="52">
        <f t="shared" si="13"/>
        <v>0</v>
      </c>
      <c r="AC35" s="52">
        <f t="shared" si="14"/>
        <v>0</v>
      </c>
      <c r="AD35" s="53">
        <f t="shared" si="40"/>
        <v>0</v>
      </c>
      <c r="AF35" s="51"/>
      <c r="AG35" s="32"/>
      <c r="AH35" s="32"/>
      <c r="AI35" s="32"/>
      <c r="AJ35" s="32"/>
      <c r="AL35" s="49">
        <f t="shared" si="54"/>
        <v>46476</v>
      </c>
      <c r="AM35" s="52">
        <f t="shared" si="18"/>
        <v>3.125E-2</v>
      </c>
      <c r="AN35" s="52">
        <f t="shared" si="19"/>
        <v>0.33333333333333331</v>
      </c>
      <c r="AO35" s="52">
        <f t="shared" si="20"/>
        <v>0.75</v>
      </c>
      <c r="AP35" s="53">
        <f t="shared" si="42"/>
        <v>0.39930555555555558</v>
      </c>
      <c r="AR35" s="50">
        <f t="shared" si="55"/>
        <v>46507</v>
      </c>
      <c r="AS35" s="54">
        <f t="shared" si="21"/>
        <v>0</v>
      </c>
      <c r="AT35" s="54">
        <f t="shared" si="22"/>
        <v>0.33333333333333331</v>
      </c>
      <c r="AU35" s="54">
        <f t="shared" si="23"/>
        <v>0.70833333333333337</v>
      </c>
      <c r="AV35" s="55">
        <f t="shared" si="43"/>
        <v>0.38888888888888895</v>
      </c>
      <c r="AX35" s="49">
        <f t="shared" si="56"/>
        <v>46537</v>
      </c>
      <c r="AY35" s="52">
        <f t="shared" si="24"/>
        <v>0</v>
      </c>
      <c r="AZ35" s="52">
        <f t="shared" si="25"/>
        <v>0</v>
      </c>
      <c r="BA35" s="52">
        <f t="shared" si="26"/>
        <v>0</v>
      </c>
      <c r="BB35" s="53">
        <f t="shared" si="44"/>
        <v>0</v>
      </c>
      <c r="BD35" s="50">
        <f t="shared" si="57"/>
        <v>46568</v>
      </c>
      <c r="BE35" s="54">
        <f t="shared" si="27"/>
        <v>0</v>
      </c>
      <c r="BF35" s="54">
        <f t="shared" si="28"/>
        <v>0.33333333333333331</v>
      </c>
      <c r="BG35" s="54">
        <f t="shared" si="29"/>
        <v>0.54166666666666663</v>
      </c>
      <c r="BH35" s="55">
        <f t="shared" si="45"/>
        <v>0.20833333333333331</v>
      </c>
      <c r="BJ35" s="49">
        <f t="shared" si="58"/>
        <v>46598</v>
      </c>
      <c r="BK35" s="52">
        <f t="shared" si="30"/>
        <v>0</v>
      </c>
      <c r="BL35" s="52">
        <f t="shared" si="31"/>
        <v>0</v>
      </c>
      <c r="BM35" s="52">
        <f t="shared" si="32"/>
        <v>0</v>
      </c>
      <c r="BN35" s="53">
        <f t="shared" si="46"/>
        <v>0</v>
      </c>
      <c r="BP35" s="49">
        <f t="shared" si="59"/>
        <v>46629</v>
      </c>
      <c r="BQ35" s="52">
        <f t="shared" si="33"/>
        <v>0</v>
      </c>
      <c r="BR35" s="52">
        <f t="shared" si="34"/>
        <v>0</v>
      </c>
      <c r="BS35" s="52">
        <f t="shared" si="35"/>
        <v>0</v>
      </c>
      <c r="BT35" s="53">
        <f t="shared" si="47"/>
        <v>0</v>
      </c>
    </row>
    <row r="36" spans="2:72" ht="15" thickBot="1" x14ac:dyDescent="0.4">
      <c r="H36" s="50">
        <f t="shared" si="49"/>
        <v>46326</v>
      </c>
      <c r="I36" s="54">
        <f t="shared" si="3"/>
        <v>0</v>
      </c>
      <c r="J36" s="54">
        <f t="shared" si="4"/>
        <v>0</v>
      </c>
      <c r="K36" s="54">
        <f t="shared" si="5"/>
        <v>0</v>
      </c>
      <c r="L36" s="55">
        <f t="shared" si="37"/>
        <v>0</v>
      </c>
      <c r="T36" s="50">
        <f t="shared" si="51"/>
        <v>46387</v>
      </c>
      <c r="U36" s="54">
        <f t="shared" si="9"/>
        <v>0</v>
      </c>
      <c r="V36" s="54">
        <f t="shared" si="10"/>
        <v>0</v>
      </c>
      <c r="W36" s="54">
        <f t="shared" si="11"/>
        <v>0</v>
      </c>
      <c r="X36" s="55">
        <f t="shared" si="39"/>
        <v>0</v>
      </c>
      <c r="Z36" s="50">
        <f t="shared" si="52"/>
        <v>46418</v>
      </c>
      <c r="AA36" s="54">
        <f t="shared" si="12"/>
        <v>0</v>
      </c>
      <c r="AB36" s="54">
        <f t="shared" si="13"/>
        <v>0</v>
      </c>
      <c r="AC36" s="54">
        <f t="shared" si="14"/>
        <v>0</v>
      </c>
      <c r="AD36" s="55">
        <f t="shared" si="40"/>
        <v>0</v>
      </c>
      <c r="AL36" s="50">
        <f t="shared" si="54"/>
        <v>46477</v>
      </c>
      <c r="AM36" s="54">
        <f t="shared" si="18"/>
        <v>0</v>
      </c>
      <c r="AN36" s="54">
        <f t="shared" si="19"/>
        <v>0.33333333333333331</v>
      </c>
      <c r="AO36" s="54">
        <f t="shared" si="20"/>
        <v>0.54166666666666663</v>
      </c>
      <c r="AP36" s="55">
        <f t="shared" si="42"/>
        <v>0.20833333333333331</v>
      </c>
      <c r="AX36" s="50">
        <f t="shared" si="56"/>
        <v>46538</v>
      </c>
      <c r="AY36" s="54">
        <f t="shared" si="24"/>
        <v>3.125E-2</v>
      </c>
      <c r="AZ36" s="54">
        <f t="shared" si="25"/>
        <v>0.33333333333333331</v>
      </c>
      <c r="BA36" s="54">
        <f t="shared" si="26"/>
        <v>0.70833333333333337</v>
      </c>
      <c r="BB36" s="55">
        <f t="shared" si="44"/>
        <v>0.35763888888888895</v>
      </c>
      <c r="BJ36" s="50">
        <f t="shared" si="58"/>
        <v>46599</v>
      </c>
      <c r="BK36" s="54">
        <f t="shared" si="30"/>
        <v>0</v>
      </c>
      <c r="BL36" s="54">
        <f t="shared" si="31"/>
        <v>0</v>
      </c>
      <c r="BM36" s="54">
        <f t="shared" si="32"/>
        <v>0</v>
      </c>
      <c r="BN36" s="55">
        <f t="shared" si="46"/>
        <v>0</v>
      </c>
      <c r="BP36" s="50">
        <f t="shared" si="59"/>
        <v>46630</v>
      </c>
      <c r="BQ36" s="54">
        <f t="shared" si="33"/>
        <v>0</v>
      </c>
      <c r="BR36" s="54">
        <f t="shared" si="34"/>
        <v>0</v>
      </c>
      <c r="BS36" s="54">
        <f t="shared" si="35"/>
        <v>0</v>
      </c>
      <c r="BT36" s="55">
        <f t="shared" si="47"/>
        <v>0</v>
      </c>
    </row>
    <row r="39" spans="2:72" x14ac:dyDescent="0.35">
      <c r="K39" s="18"/>
      <c r="L39" s="19"/>
    </row>
    <row r="41" spans="2:72" x14ac:dyDescent="0.35">
      <c r="R41" s="19"/>
    </row>
    <row r="45" spans="2:72" x14ac:dyDescent="0.35">
      <c r="E45" s="18" t="s">
        <v>78</v>
      </c>
      <c r="F45" s="88">
        <f>base/24</f>
        <v>66.958333333333329</v>
      </c>
      <c r="K45" s="18" t="s">
        <v>81</v>
      </c>
      <c r="L45" s="71">
        <f ca="1">SUM(listeDuree)</f>
        <v>60.913194444444372</v>
      </c>
      <c r="N45" t="str">
        <f ca="1">IF(L45&lt;F48,"⚠️ Il manque des heures de travail","🚩Dépassement d'heures !")</f>
        <v>⚠️ Il manque des heures de travail</v>
      </c>
      <c r="Q45" s="19"/>
    </row>
    <row r="46" spans="2:72" x14ac:dyDescent="0.35">
      <c r="E46" s="18" t="s">
        <v>79</v>
      </c>
      <c r="F46" s="18" t="str">
        <f>fractionnement</f>
        <v>Oui</v>
      </c>
      <c r="K46" s="18" t="s">
        <v>75</v>
      </c>
      <c r="L46" s="19">
        <f ca="1">L45-L47</f>
        <v>60.913194444444372</v>
      </c>
    </row>
    <row r="47" spans="2:72" ht="15" thickBot="1" x14ac:dyDescent="0.4">
      <c r="E47" s="18" t="s">
        <v>80</v>
      </c>
      <c r="F47" s="89">
        <f>quotite</f>
        <v>1</v>
      </c>
      <c r="K47" s="18" t="s">
        <v>111</v>
      </c>
      <c r="L47" s="19">
        <f ca="1">SUMIFS(listeDuree,listeJoursVacancesZone,TRUE())</f>
        <v>0</v>
      </c>
      <c r="N47" t="s">
        <v>112</v>
      </c>
      <c r="Q47" s="19"/>
      <c r="R47" s="19"/>
    </row>
    <row r="48" spans="2:72" ht="15" thickBot="1" x14ac:dyDescent="0.4">
      <c r="E48" s="18" t="s">
        <v>49</v>
      </c>
      <c r="F48" s="72">
        <f>du/24</f>
        <v>66.375</v>
      </c>
      <c r="K48" s="18" t="s">
        <v>82</v>
      </c>
      <c r="L48" s="19">
        <f ca="1">SUMIFS(listeDuree,listeJours,"&lt;="&amp;TODAY())</f>
        <v>8.2361111111111125</v>
      </c>
      <c r="Q48" s="19"/>
      <c r="R48" s="19"/>
    </row>
    <row r="49" spans="11:18" x14ac:dyDescent="0.35">
      <c r="Q49" s="19"/>
      <c r="R49" s="19"/>
    </row>
    <row r="50" spans="11:18" x14ac:dyDescent="0.35">
      <c r="K50" s="18" t="s">
        <v>83</v>
      </c>
      <c r="L50">
        <f ca="1">COUNTIFS(listeDuree,"&gt;0")</f>
        <v>178</v>
      </c>
    </row>
    <row r="51" spans="11:18" x14ac:dyDescent="0.35">
      <c r="K51" s="18" t="s">
        <v>75</v>
      </c>
      <c r="L51">
        <f ca="1">L50-L52</f>
        <v>178</v>
      </c>
    </row>
    <row r="52" spans="11:18" x14ac:dyDescent="0.35">
      <c r="K52" s="18" t="s">
        <v>84</v>
      </c>
      <c r="L52">
        <f ca="1">COUNTIFS(listeDuree,"&gt;0",listeJoursVacancesZone,TRUE())</f>
        <v>0</v>
      </c>
    </row>
    <row r="53" spans="11:18" x14ac:dyDescent="0.35">
      <c r="K53" s="18" t="s">
        <v>85</v>
      </c>
      <c r="L53">
        <f ca="1">COUNTIFS(listeDuree,"&gt;0",listeNumeroJour,6)</f>
        <v>0</v>
      </c>
    </row>
  </sheetData>
  <sheetProtection sheet="1" objects="1" scenarios="1"/>
  <conditionalFormatting sqref="L45">
    <cfRule type="expression" dxfId="17" priority="1">
      <formula>$L$45&lt;$F$48</formula>
    </cfRule>
    <cfRule type="expression" dxfId="16" priority="2">
      <formula>$L$45&gt;$F$48</formula>
    </cfRule>
  </conditionalFormatting>
  <conditionalFormatting sqref="AF6:AF34 B6:B35 N6:N35 AR6:AR35 BD6:BD35 H6:H36 T6:T36 Z6:Z36 AL6:AL36 AX6:AX36 BJ6:BJ36 BP6:BP36">
    <cfRule type="timePeriod" dxfId="15" priority="3" timePeriod="today">
      <formula>FLOOR(B6,1)=TODAY()</formula>
    </cfRule>
    <cfRule type="expression" dxfId="14" priority="8">
      <formula>_xlfn.XLOOKUP(B6,listeJours,listeJoursFeries)=TRUE()</formula>
    </cfRule>
    <cfRule type="expression" dxfId="13" priority="13">
      <formula>_xlfn.XLOOKUP(B6,listeJours,listeWeekEnds)=TRUE()</formula>
    </cfRule>
    <cfRule type="expression" dxfId="12" priority="19">
      <formula>_xlfn.XLOOKUP(B6,listeJours,listeJoursVacancesZone)=TRUE()</formula>
    </cfRule>
  </conditionalFormatting>
  <conditionalFormatting sqref="AG6:AG34 C6:C35 O6:O35 AS6:AS35 BE6:BE35 I6:I36 U6:U36 AA6:AA36 AM6:AM36 AY6:AY36 BK6:BK36 BQ6:BQ36">
    <cfRule type="expression" dxfId="11" priority="7">
      <formula>_xlfn.XLOOKUP(B6,listeJours,listeJoursFeries)=TRUE()</formula>
    </cfRule>
    <cfRule type="expression" dxfId="10" priority="12">
      <formula>_xlfn.XLOOKUP(B6,listeJours,listeWeekEnds)=TRUE()</formula>
    </cfRule>
    <cfRule type="expression" dxfId="9" priority="18">
      <formula>_xlfn.XLOOKUP(B6,listeJours,listeJoursVacancesZone)=TRUE()</formula>
    </cfRule>
  </conditionalFormatting>
  <conditionalFormatting sqref="AH6:AH34 D6:D35 P6:P35 AT6:AT35 BF6:BF35 J6:J36 V6:V36 AB6:AB36 AN6:AN36 AZ6:AZ36 BL6:BL36 BR6:BR36">
    <cfRule type="expression" dxfId="8" priority="6">
      <formula>_xlfn.XLOOKUP(B6,listeJours,listeJoursFeries)=TRUE()</formula>
    </cfRule>
    <cfRule type="expression" dxfId="7" priority="11">
      <formula>_xlfn.XLOOKUP(B6,listeJours,listeWeekEnds)=TRUE()</formula>
    </cfRule>
    <cfRule type="expression" dxfId="6" priority="16">
      <formula>_xlfn.XLOOKUP(B6,listeJours,listeJoursVacancesZone)=TRUE()</formula>
    </cfRule>
  </conditionalFormatting>
  <conditionalFormatting sqref="AI6:AI34 E6:E35 Q6:Q35 AU6:AU35 BG6:BG35 K6:K36 W6:W36 AC6:AC36 AO6:AO36 BA6:BA36 BM6:BM36 BS6:BS36">
    <cfRule type="expression" dxfId="5" priority="5">
      <formula>_xlfn.XLOOKUP(B6,listeJours,listeJoursFeries)=TRUE()</formula>
    </cfRule>
    <cfRule type="expression" dxfId="4" priority="10">
      <formula>_xlfn.XLOOKUP(B6,listeJours,listeWeekEnds)=TRUE()</formula>
    </cfRule>
    <cfRule type="expression" dxfId="3" priority="15">
      <formula>_xlfn.XLOOKUP(B6,listeJours,listeJoursVacancesZone)=TRUE()</formula>
    </cfRule>
  </conditionalFormatting>
  <conditionalFormatting sqref="AJ6:AJ34 F6:F35 R6:R35 AV6:AV35 BH6:BH35 L6:L36 X6:X36 AD6:AD36 AP6:AP36 BB6:BB36 BN6:BN36 BT6:BT36">
    <cfRule type="expression" dxfId="2" priority="4">
      <formula>_xlfn.XLOOKUP(B6,listeJours,listeJoursFeries)=TRUE()</formula>
    </cfRule>
    <cfRule type="expression" dxfId="1" priority="9">
      <formula>_xlfn.XLOOKUP(B6,listeJours,listeWeekEnds)=TRUE()</formula>
    </cfRule>
    <cfRule type="expression" dxfId="0" priority="14">
      <formula>_xlfn.XLOOKUP(B6,listeJours,listeJoursVacancesZone)=TRUE()</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2D3B7-8236-4A52-8389-03BE3769EFC9}">
  <dimension ref="A1:AB367"/>
  <sheetViews>
    <sheetView zoomScale="70" zoomScaleNormal="70" workbookViewId="0">
      <pane xSplit="1" ySplit="1" topLeftCell="B17" activePane="bottomRight" state="frozen"/>
      <selection pane="topRight" activeCell="B1" sqref="B1"/>
      <selection pane="bottomLeft" activeCell="A2" sqref="A2"/>
      <selection pane="bottomRight" activeCell="K2" sqref="K2:K367"/>
    </sheetView>
  </sheetViews>
  <sheetFormatPr baseColWidth="10" defaultColWidth="10.7265625" defaultRowHeight="14.5" x14ac:dyDescent="0.35"/>
  <cols>
    <col min="1" max="1" width="31.26953125" style="43" customWidth="1"/>
    <col min="2" max="2" width="9.7265625" customWidth="1"/>
    <col min="3" max="9" width="10.7265625" style="19"/>
    <col min="11" max="12" width="10.7265625" style="19"/>
    <col min="13" max="15" width="10.7265625" style="43"/>
    <col min="17" max="19" width="10.7265625" style="43"/>
  </cols>
  <sheetData>
    <row r="1" spans="1:28" s="61" customFormat="1" ht="72.5" x14ac:dyDescent="0.35">
      <c r="A1" s="59" t="s">
        <v>43</v>
      </c>
      <c r="B1" s="61" t="s">
        <v>76</v>
      </c>
      <c r="C1" s="60" t="s">
        <v>52</v>
      </c>
      <c r="D1" s="60" t="s">
        <v>53</v>
      </c>
      <c r="E1" s="60" t="s">
        <v>54</v>
      </c>
      <c r="F1" s="60" t="s">
        <v>73</v>
      </c>
      <c r="G1" s="60" t="s">
        <v>68</v>
      </c>
      <c r="H1" s="60" t="s">
        <v>70</v>
      </c>
      <c r="I1" s="60" t="s">
        <v>69</v>
      </c>
      <c r="J1" s="61" t="s">
        <v>59</v>
      </c>
      <c r="K1" s="60" t="s">
        <v>55</v>
      </c>
      <c r="L1" s="60" t="s">
        <v>57</v>
      </c>
      <c r="M1" s="59" t="s">
        <v>74</v>
      </c>
      <c r="N1" s="59" t="s">
        <v>56</v>
      </c>
      <c r="O1" s="59" t="s">
        <v>58</v>
      </c>
      <c r="P1" s="61" t="s">
        <v>42</v>
      </c>
      <c r="Q1" s="59" t="s">
        <v>41</v>
      </c>
      <c r="R1" s="59" t="s">
        <v>60</v>
      </c>
      <c r="S1" s="59" t="str">
        <f>"Vacances scolaire zone "&amp;zone</f>
        <v>Vacances scolaire zone A</v>
      </c>
      <c r="T1" s="61" t="s">
        <v>38</v>
      </c>
      <c r="U1" s="61" t="s">
        <v>39</v>
      </c>
      <c r="V1" s="61" t="str">
        <f>"Vacance hiver zone A"</f>
        <v>Vacance hiver zone A</v>
      </c>
      <c r="W1" s="61" t="str">
        <f>"Vacance printemps zone A"</f>
        <v>Vacance printemps zone A</v>
      </c>
      <c r="X1" s="61" t="str">
        <f>"Vacance hiver zone B"</f>
        <v>Vacance hiver zone B</v>
      </c>
      <c r="Y1" s="61" t="str">
        <f>"Vacance printemps zone B"</f>
        <v>Vacance printemps zone B</v>
      </c>
      <c r="Z1" s="61" t="str">
        <f>"Vacance hiver zone C"</f>
        <v>Vacance hiver zone C</v>
      </c>
      <c r="AA1" s="61" t="str">
        <f>"Vacance printemps zone C"</f>
        <v>Vacance printemps zone C</v>
      </c>
      <c r="AB1" s="61" t="s">
        <v>40</v>
      </c>
    </row>
    <row r="2" spans="1:28" x14ac:dyDescent="0.35">
      <c r="A2" s="43">
        <f>DATE(annee1,9,1)</f>
        <v>46266</v>
      </c>
      <c r="B2">
        <f>WEEKDAY(A2,2)</f>
        <v>2</v>
      </c>
      <c r="C2" s="19">
        <f t="shared" ref="C2:C65" si="0">IF(F2,G2,IF(S2,0,IF(M2,0,_xlfn.XLOOKUP(B2,listeHebdoJours,listeHebdoRepas))))</f>
        <v>3.125E-2</v>
      </c>
      <c r="D2" s="19">
        <f t="shared" ref="D2:D65" si="1">IF(F2,H2,IF(S2,0,IF(M2,0,_xlfn.XLOOKUP(B2,listeHebdoJours,listeHebdoDebut))))</f>
        <v>0.33333333333333331</v>
      </c>
      <c r="E2" s="19">
        <f t="shared" ref="E2:E65" si="2">IF(F2,I2,IF(S2,0,IF(M2,0,_xlfn.XLOOKUP(B2,listeHebdoJours,listeHebdoFin))))</f>
        <v>0.75</v>
      </c>
      <c r="F2" s="19" t="b">
        <f t="shared" ref="F2:F65" si="3">IFERROR(IF(VLOOKUP(A2,listeJoursParticliers,1,0),TRUE(),FALSE()),FALSE())</f>
        <v>0</v>
      </c>
      <c r="G2" s="19" t="str">
        <f t="shared" ref="G2:G65" si="4">IFERROR(VLOOKUP(A2,listeJoursParticliers,2,0),"")</f>
        <v/>
      </c>
      <c r="H2" s="19" t="str">
        <f t="shared" ref="H2:H65" si="5">IFERROR(VLOOKUP(A2,listeJoursParticliers,3,0),"")</f>
        <v/>
      </c>
      <c r="I2" s="19" t="str">
        <f t="shared" ref="I2:I65" si="6">IFERROR(VLOOKUP(A2,listeJoursParticliers,4,0),"")</f>
        <v/>
      </c>
      <c r="J2">
        <f t="shared" ref="J2:J65" si="7">DATEDIF(DATE(annee1,9,1),A2,"m")</f>
        <v>0</v>
      </c>
      <c r="K2" s="19">
        <f>E2-D2</f>
        <v>0.41666666666666669</v>
      </c>
      <c r="L2" s="19" t="str">
        <f t="shared" ref="L2:L65" si="8">IFERROR(AND(P2,_xlfn.XLOOKUP(A2,joursFeries,joursFeriesAvantApresDureeZero)),"")</f>
        <v/>
      </c>
      <c r="M2" s="43" t="b">
        <f t="shared" ref="M2:M65" si="9">OR(L2,A2=paques+40)</f>
        <v>0</v>
      </c>
      <c r="N2" s="43" t="b">
        <f t="shared" ref="N2:N65" si="10">_xlfn.XLOOKUP(WEEKDAY(A2,2),listeHebdoJours,listeHebdoDurees)&gt;0</f>
        <v>1</v>
      </c>
      <c r="O2" s="43" t="b">
        <f>OR(AND(P2,L2),AND(P2,Q2))</f>
        <v>0</v>
      </c>
      <c r="P2" t="b">
        <f t="shared" ref="P2:P65" si="11">COUNTIFS(joursFeries,A2)&gt;0</f>
        <v>0</v>
      </c>
      <c r="Q2" s="43" t="b">
        <f t="shared" ref="Q2:Q65" si="12">OR(WEEKDAY(A2,2)=6,WEEKDAY(A2,2)=7)</f>
        <v>0</v>
      </c>
      <c r="R2" s="43" t="b">
        <f t="shared" ref="R2:R65" si="13">AND(IFERROR(VLOOKUP(A2,joursVacancesTravailles,1,0)&lt;&gt;"",FALSE()),S2)</f>
        <v>0</v>
      </c>
      <c r="S2" s="43" t="b">
        <f t="shared" ref="S2:S65" si="14">IF(zone="A",OR(T2,U2,V2,W2,AB2),IF(zone="B",OR(T2,U2,X2,Y2,AB2),OR(T2,U2,Z2,AA2,AB2)))</f>
        <v>0</v>
      </c>
      <c r="T2" t="b">
        <f t="shared" ref="T2:T65" si="15">AND(A2&gt;debutVacToussaint,A2&lt;finVacToussaint)</f>
        <v>0</v>
      </c>
      <c r="U2" t="b">
        <f t="shared" ref="U2:U65" si="16">AND(A2&gt;debutVacNoel,A2&lt;finVacNoel)</f>
        <v>0</v>
      </c>
      <c r="V2" t="b">
        <f t="shared" ref="V2:V65" si="17">AND(A2&gt;debutVacHiverA,A2&lt;finVacHiverA)</f>
        <v>0</v>
      </c>
      <c r="W2" t="b">
        <f t="shared" ref="W2:W65" si="18">AND(A2&gt;debutVacPrintempsA,A2&lt;finVacPrintempsA)</f>
        <v>0</v>
      </c>
      <c r="X2" t="b">
        <f t="shared" ref="X2:X65" si="19">AND(A2&gt;debutVacHiverB,A2&lt;finVacHiverB)</f>
        <v>0</v>
      </c>
      <c r="Y2" t="b">
        <f t="shared" ref="Y2:Y65" si="20">AND(A2&gt;debutVacPrintempsB,A2&lt;finVacPrintempsB)</f>
        <v>0</v>
      </c>
      <c r="Z2" t="b">
        <f t="shared" ref="Z2:Z65" si="21">AND(A2&gt;debutVacHiverC,A2&lt;finVacHiverC)</f>
        <v>0</v>
      </c>
      <c r="AA2" t="b">
        <f t="shared" ref="AA2:AA65" si="22">AND(A2&gt;debutVacPrintempsB,A2&lt;finVacPrintempsB)</f>
        <v>0</v>
      </c>
      <c r="AB2" t="b">
        <f t="shared" ref="AB2:AB65" si="23">AND(A2&gt;debutVacEte,A2&lt;finVacEte)</f>
        <v>0</v>
      </c>
    </row>
    <row r="3" spans="1:28" x14ac:dyDescent="0.35">
      <c r="A3" s="43">
        <f>A2+1</f>
        <v>46267</v>
      </c>
      <c r="B3">
        <f t="shared" ref="B3:B66" si="24">WEEKDAY(A3,2)</f>
        <v>3</v>
      </c>
      <c r="C3" s="19">
        <f t="shared" si="0"/>
        <v>0</v>
      </c>
      <c r="D3" s="19">
        <f t="shared" si="1"/>
        <v>0.33333333333333331</v>
      </c>
      <c r="E3" s="19">
        <f t="shared" si="2"/>
        <v>0.54166666666666663</v>
      </c>
      <c r="F3" s="19" t="b">
        <f t="shared" si="3"/>
        <v>0</v>
      </c>
      <c r="G3" s="19" t="str">
        <f t="shared" si="4"/>
        <v/>
      </c>
      <c r="H3" s="19" t="str">
        <f t="shared" si="5"/>
        <v/>
      </c>
      <c r="I3" s="19" t="str">
        <f t="shared" si="6"/>
        <v/>
      </c>
      <c r="J3">
        <f t="shared" si="7"/>
        <v>0</v>
      </c>
      <c r="K3" s="19">
        <f>E3-D3</f>
        <v>0.20833333333333331</v>
      </c>
      <c r="L3" s="19" t="str">
        <f t="shared" si="8"/>
        <v/>
      </c>
      <c r="M3" s="43" t="b">
        <f t="shared" si="9"/>
        <v>0</v>
      </c>
      <c r="N3" s="43" t="b">
        <f t="shared" si="10"/>
        <v>1</v>
      </c>
      <c r="O3" s="43" t="b">
        <f t="shared" ref="O3:O66" si="25">OR(AND(P3,L3),AND(P3,Q3))</f>
        <v>0</v>
      </c>
      <c r="P3" t="b">
        <f t="shared" si="11"/>
        <v>0</v>
      </c>
      <c r="Q3" s="43" t="b">
        <f t="shared" si="12"/>
        <v>0</v>
      </c>
      <c r="R3" s="43" t="b">
        <f t="shared" si="13"/>
        <v>0</v>
      </c>
      <c r="S3" s="43" t="b">
        <f t="shared" si="14"/>
        <v>0</v>
      </c>
      <c r="T3" t="b">
        <f t="shared" si="15"/>
        <v>0</v>
      </c>
      <c r="U3" t="b">
        <f t="shared" si="16"/>
        <v>0</v>
      </c>
      <c r="V3" t="b">
        <f t="shared" si="17"/>
        <v>0</v>
      </c>
      <c r="W3" t="b">
        <f t="shared" si="18"/>
        <v>0</v>
      </c>
      <c r="X3" t="b">
        <f t="shared" si="19"/>
        <v>0</v>
      </c>
      <c r="Y3" t="b">
        <f t="shared" si="20"/>
        <v>0</v>
      </c>
      <c r="Z3" t="b">
        <f t="shared" si="21"/>
        <v>0</v>
      </c>
      <c r="AA3" t="b">
        <f t="shared" si="22"/>
        <v>0</v>
      </c>
      <c r="AB3" t="b">
        <f t="shared" si="23"/>
        <v>0</v>
      </c>
    </row>
    <row r="4" spans="1:28" x14ac:dyDescent="0.35">
      <c r="A4" s="43">
        <f t="shared" ref="A4:A67" si="26">A3+1</f>
        <v>46268</v>
      </c>
      <c r="B4">
        <f t="shared" si="24"/>
        <v>4</v>
      </c>
      <c r="C4" s="19">
        <f t="shared" si="0"/>
        <v>3.125E-2</v>
      </c>
      <c r="D4" s="19">
        <f t="shared" si="1"/>
        <v>0.33333333333333331</v>
      </c>
      <c r="E4" s="19">
        <f t="shared" si="2"/>
        <v>0.70833333333333337</v>
      </c>
      <c r="F4" s="19" t="b">
        <f t="shared" si="3"/>
        <v>0</v>
      </c>
      <c r="G4" s="19" t="str">
        <f t="shared" si="4"/>
        <v/>
      </c>
      <c r="H4" s="19" t="str">
        <f t="shared" si="5"/>
        <v/>
      </c>
      <c r="I4" s="19" t="str">
        <f t="shared" si="6"/>
        <v/>
      </c>
      <c r="J4">
        <f t="shared" si="7"/>
        <v>0</v>
      </c>
      <c r="K4" s="19">
        <f>E4-D4</f>
        <v>0.37500000000000006</v>
      </c>
      <c r="L4" s="19" t="str">
        <f t="shared" si="8"/>
        <v/>
      </c>
      <c r="M4" s="43" t="b">
        <f t="shared" si="9"/>
        <v>0</v>
      </c>
      <c r="N4" s="43" t="b">
        <f t="shared" si="10"/>
        <v>1</v>
      </c>
      <c r="O4" s="43" t="b">
        <f t="shared" si="25"/>
        <v>0</v>
      </c>
      <c r="P4" t="b">
        <f t="shared" si="11"/>
        <v>0</v>
      </c>
      <c r="Q4" s="43" t="b">
        <f t="shared" si="12"/>
        <v>0</v>
      </c>
      <c r="R4" s="43" t="b">
        <f t="shared" si="13"/>
        <v>0</v>
      </c>
      <c r="S4" s="43" t="b">
        <f t="shared" si="14"/>
        <v>0</v>
      </c>
      <c r="T4" t="b">
        <f t="shared" si="15"/>
        <v>0</v>
      </c>
      <c r="U4" t="b">
        <f t="shared" si="16"/>
        <v>0</v>
      </c>
      <c r="V4" t="b">
        <f t="shared" si="17"/>
        <v>0</v>
      </c>
      <c r="W4" t="b">
        <f t="shared" si="18"/>
        <v>0</v>
      </c>
      <c r="X4" t="b">
        <f t="shared" si="19"/>
        <v>0</v>
      </c>
      <c r="Y4" t="b">
        <f t="shared" si="20"/>
        <v>0</v>
      </c>
      <c r="Z4" t="b">
        <f t="shared" si="21"/>
        <v>0</v>
      </c>
      <c r="AA4" t="b">
        <f t="shared" si="22"/>
        <v>0</v>
      </c>
      <c r="AB4" t="b">
        <f t="shared" si="23"/>
        <v>0</v>
      </c>
    </row>
    <row r="5" spans="1:28" x14ac:dyDescent="0.35">
      <c r="A5" s="43">
        <f t="shared" si="26"/>
        <v>46269</v>
      </c>
      <c r="B5">
        <f t="shared" si="24"/>
        <v>5</v>
      </c>
      <c r="C5" s="19">
        <f t="shared" si="0"/>
        <v>0</v>
      </c>
      <c r="D5" s="19">
        <f t="shared" si="1"/>
        <v>0.33333333333333331</v>
      </c>
      <c r="E5" s="19">
        <f t="shared" si="2"/>
        <v>0.70833333333333337</v>
      </c>
      <c r="F5" s="19" t="b">
        <f t="shared" si="3"/>
        <v>0</v>
      </c>
      <c r="G5" s="19" t="str">
        <f t="shared" si="4"/>
        <v/>
      </c>
      <c r="H5" s="19" t="str">
        <f t="shared" si="5"/>
        <v/>
      </c>
      <c r="I5" s="19" t="str">
        <f t="shared" si="6"/>
        <v/>
      </c>
      <c r="J5">
        <f t="shared" si="7"/>
        <v>0</v>
      </c>
      <c r="K5" s="19">
        <f ca="1">OFFSET(Calendrier!$B$6,DAY(A5)-1,Paramétrage!J5*6+4)</f>
        <v>0.38888888888888895</v>
      </c>
      <c r="L5" s="19" t="str">
        <f t="shared" si="8"/>
        <v/>
      </c>
      <c r="M5" s="43" t="b">
        <f t="shared" si="9"/>
        <v>0</v>
      </c>
      <c r="N5" s="43" t="b">
        <f t="shared" si="10"/>
        <v>1</v>
      </c>
      <c r="O5" s="43" t="b">
        <f t="shared" si="25"/>
        <v>0</v>
      </c>
      <c r="P5" t="b">
        <f t="shared" si="11"/>
        <v>0</v>
      </c>
      <c r="Q5" s="43" t="b">
        <f t="shared" si="12"/>
        <v>0</v>
      </c>
      <c r="R5" s="43" t="b">
        <f t="shared" si="13"/>
        <v>0</v>
      </c>
      <c r="S5" s="43" t="b">
        <f t="shared" si="14"/>
        <v>0</v>
      </c>
      <c r="T5" t="b">
        <f t="shared" si="15"/>
        <v>0</v>
      </c>
      <c r="U5" t="b">
        <f t="shared" si="16"/>
        <v>0</v>
      </c>
      <c r="V5" t="b">
        <f t="shared" si="17"/>
        <v>0</v>
      </c>
      <c r="W5" t="b">
        <f t="shared" si="18"/>
        <v>0</v>
      </c>
      <c r="X5" t="b">
        <f t="shared" si="19"/>
        <v>0</v>
      </c>
      <c r="Y5" t="b">
        <f t="shared" si="20"/>
        <v>0</v>
      </c>
      <c r="Z5" t="b">
        <f t="shared" si="21"/>
        <v>0</v>
      </c>
      <c r="AA5" t="b">
        <f t="shared" si="22"/>
        <v>0</v>
      </c>
      <c r="AB5" t="b">
        <f t="shared" si="23"/>
        <v>0</v>
      </c>
    </row>
    <row r="6" spans="1:28" x14ac:dyDescent="0.35">
      <c r="A6" s="43">
        <f t="shared" si="26"/>
        <v>46270</v>
      </c>
      <c r="B6">
        <f t="shared" si="24"/>
        <v>6</v>
      </c>
      <c r="C6" s="19">
        <f t="shared" si="0"/>
        <v>0</v>
      </c>
      <c r="D6" s="19">
        <f t="shared" si="1"/>
        <v>0</v>
      </c>
      <c r="E6" s="19">
        <f t="shared" si="2"/>
        <v>0</v>
      </c>
      <c r="F6" s="19" t="b">
        <f t="shared" si="3"/>
        <v>0</v>
      </c>
      <c r="G6" s="19" t="str">
        <f t="shared" si="4"/>
        <v/>
      </c>
      <c r="H6" s="19" t="str">
        <f t="shared" si="5"/>
        <v/>
      </c>
      <c r="I6" s="19" t="str">
        <f t="shared" si="6"/>
        <v/>
      </c>
      <c r="J6">
        <f t="shared" si="7"/>
        <v>0</v>
      </c>
      <c r="K6" s="19">
        <f ca="1">OFFSET(Calendrier!$B$6,DAY(A6)-1,Paramétrage!J6*6+4)</f>
        <v>0</v>
      </c>
      <c r="L6" s="19" t="str">
        <f t="shared" si="8"/>
        <v/>
      </c>
      <c r="M6" s="43" t="b">
        <f t="shared" si="9"/>
        <v>0</v>
      </c>
      <c r="N6" s="43" t="b">
        <f t="shared" si="10"/>
        <v>0</v>
      </c>
      <c r="O6" s="43" t="b">
        <f t="shared" si="25"/>
        <v>0</v>
      </c>
      <c r="P6" t="b">
        <f t="shared" si="11"/>
        <v>0</v>
      </c>
      <c r="Q6" s="43" t="b">
        <f t="shared" si="12"/>
        <v>1</v>
      </c>
      <c r="R6" s="43" t="b">
        <f t="shared" si="13"/>
        <v>0</v>
      </c>
      <c r="S6" s="43" t="b">
        <f t="shared" si="14"/>
        <v>0</v>
      </c>
      <c r="T6" t="b">
        <f t="shared" si="15"/>
        <v>0</v>
      </c>
      <c r="U6" t="b">
        <f t="shared" si="16"/>
        <v>0</v>
      </c>
      <c r="V6" t="b">
        <f t="shared" si="17"/>
        <v>0</v>
      </c>
      <c r="W6" t="b">
        <f t="shared" si="18"/>
        <v>0</v>
      </c>
      <c r="X6" t="b">
        <f t="shared" si="19"/>
        <v>0</v>
      </c>
      <c r="Y6" t="b">
        <f t="shared" si="20"/>
        <v>0</v>
      </c>
      <c r="Z6" t="b">
        <f t="shared" si="21"/>
        <v>0</v>
      </c>
      <c r="AA6" t="b">
        <f t="shared" si="22"/>
        <v>0</v>
      </c>
      <c r="AB6" t="b">
        <f t="shared" si="23"/>
        <v>0</v>
      </c>
    </row>
    <row r="7" spans="1:28" x14ac:dyDescent="0.35">
      <c r="A7" s="43">
        <f t="shared" si="26"/>
        <v>46271</v>
      </c>
      <c r="B7">
        <f t="shared" si="24"/>
        <v>7</v>
      </c>
      <c r="C7" s="19">
        <f t="shared" si="0"/>
        <v>0</v>
      </c>
      <c r="D7" s="19">
        <f t="shared" si="1"/>
        <v>0</v>
      </c>
      <c r="E7" s="19">
        <f t="shared" si="2"/>
        <v>0</v>
      </c>
      <c r="F7" s="19" t="b">
        <f t="shared" si="3"/>
        <v>0</v>
      </c>
      <c r="G7" s="19" t="str">
        <f t="shared" si="4"/>
        <v/>
      </c>
      <c r="H7" s="19" t="str">
        <f t="shared" si="5"/>
        <v/>
      </c>
      <c r="I7" s="19" t="str">
        <f t="shared" si="6"/>
        <v/>
      </c>
      <c r="J7">
        <f t="shared" si="7"/>
        <v>0</v>
      </c>
      <c r="K7" s="19">
        <f ca="1">OFFSET(Calendrier!$B$6,DAY(A7)-1,Paramétrage!J7*6+4)</f>
        <v>0</v>
      </c>
      <c r="L7" s="19" t="str">
        <f t="shared" si="8"/>
        <v/>
      </c>
      <c r="M7" s="43" t="b">
        <f t="shared" si="9"/>
        <v>0</v>
      </c>
      <c r="N7" s="43" t="b">
        <f t="shared" si="10"/>
        <v>0</v>
      </c>
      <c r="O7" s="43" t="b">
        <f t="shared" si="25"/>
        <v>0</v>
      </c>
      <c r="P7" t="b">
        <f t="shared" si="11"/>
        <v>0</v>
      </c>
      <c r="Q7" s="43" t="b">
        <f t="shared" si="12"/>
        <v>1</v>
      </c>
      <c r="R7" s="43" t="b">
        <f t="shared" si="13"/>
        <v>0</v>
      </c>
      <c r="S7" s="43" t="b">
        <f t="shared" si="14"/>
        <v>0</v>
      </c>
      <c r="T7" t="b">
        <f t="shared" si="15"/>
        <v>0</v>
      </c>
      <c r="U7" t="b">
        <f t="shared" si="16"/>
        <v>0</v>
      </c>
      <c r="V7" t="b">
        <f t="shared" si="17"/>
        <v>0</v>
      </c>
      <c r="W7" t="b">
        <f t="shared" si="18"/>
        <v>0</v>
      </c>
      <c r="X7" t="b">
        <f t="shared" si="19"/>
        <v>0</v>
      </c>
      <c r="Y7" t="b">
        <f t="shared" si="20"/>
        <v>0</v>
      </c>
      <c r="Z7" t="b">
        <f t="shared" si="21"/>
        <v>0</v>
      </c>
      <c r="AA7" t="b">
        <f t="shared" si="22"/>
        <v>0</v>
      </c>
      <c r="AB7" t="b">
        <f t="shared" si="23"/>
        <v>0</v>
      </c>
    </row>
    <row r="8" spans="1:28" x14ac:dyDescent="0.35">
      <c r="A8" s="43">
        <f t="shared" si="26"/>
        <v>46272</v>
      </c>
      <c r="B8">
        <f t="shared" si="24"/>
        <v>1</v>
      </c>
      <c r="C8" s="19">
        <f t="shared" si="0"/>
        <v>3.125E-2</v>
      </c>
      <c r="D8" s="19">
        <f t="shared" si="1"/>
        <v>0.33333333333333331</v>
      </c>
      <c r="E8" s="19">
        <f t="shared" si="2"/>
        <v>0.70833333333333337</v>
      </c>
      <c r="F8" s="19" t="b">
        <f t="shared" si="3"/>
        <v>0</v>
      </c>
      <c r="G8" s="19" t="str">
        <f t="shared" si="4"/>
        <v/>
      </c>
      <c r="H8" s="19" t="str">
        <f t="shared" si="5"/>
        <v/>
      </c>
      <c r="I8" s="19" t="str">
        <f t="shared" si="6"/>
        <v/>
      </c>
      <c r="J8">
        <f t="shared" si="7"/>
        <v>0</v>
      </c>
      <c r="K8" s="19">
        <f ca="1">OFFSET(Calendrier!$B$6,DAY(A8)-1,Paramétrage!J8*6+4)</f>
        <v>0.35763888888888895</v>
      </c>
      <c r="L8" s="19" t="str">
        <f t="shared" si="8"/>
        <v/>
      </c>
      <c r="M8" s="43" t="b">
        <f t="shared" si="9"/>
        <v>0</v>
      </c>
      <c r="N8" s="43" t="b">
        <f t="shared" si="10"/>
        <v>1</v>
      </c>
      <c r="O8" s="43" t="b">
        <f t="shared" si="25"/>
        <v>0</v>
      </c>
      <c r="P8" t="b">
        <f t="shared" si="11"/>
        <v>0</v>
      </c>
      <c r="Q8" s="43" t="b">
        <f t="shared" si="12"/>
        <v>0</v>
      </c>
      <c r="R8" s="43" t="b">
        <f t="shared" si="13"/>
        <v>0</v>
      </c>
      <c r="S8" s="43" t="b">
        <f t="shared" si="14"/>
        <v>0</v>
      </c>
      <c r="T8" t="b">
        <f t="shared" si="15"/>
        <v>0</v>
      </c>
      <c r="U8" t="b">
        <f t="shared" si="16"/>
        <v>0</v>
      </c>
      <c r="V8" t="b">
        <f t="shared" si="17"/>
        <v>0</v>
      </c>
      <c r="W8" t="b">
        <f t="shared" si="18"/>
        <v>0</v>
      </c>
      <c r="X8" t="b">
        <f t="shared" si="19"/>
        <v>0</v>
      </c>
      <c r="Y8" t="b">
        <f t="shared" si="20"/>
        <v>0</v>
      </c>
      <c r="Z8" t="b">
        <f t="shared" si="21"/>
        <v>0</v>
      </c>
      <c r="AA8" t="b">
        <f t="shared" si="22"/>
        <v>0</v>
      </c>
      <c r="AB8" t="b">
        <f t="shared" si="23"/>
        <v>0</v>
      </c>
    </row>
    <row r="9" spans="1:28" x14ac:dyDescent="0.35">
      <c r="A9" s="43">
        <f t="shared" si="26"/>
        <v>46273</v>
      </c>
      <c r="B9">
        <f t="shared" si="24"/>
        <v>2</v>
      </c>
      <c r="C9" s="19">
        <f t="shared" si="0"/>
        <v>3.125E-2</v>
      </c>
      <c r="D9" s="19">
        <f t="shared" si="1"/>
        <v>0.33333333333333331</v>
      </c>
      <c r="E9" s="19">
        <f t="shared" si="2"/>
        <v>0.75</v>
      </c>
      <c r="F9" s="19" t="b">
        <f t="shared" si="3"/>
        <v>0</v>
      </c>
      <c r="G9" s="19" t="str">
        <f t="shared" si="4"/>
        <v/>
      </c>
      <c r="H9" s="19" t="str">
        <f t="shared" si="5"/>
        <v/>
      </c>
      <c r="I9" s="19" t="str">
        <f t="shared" si="6"/>
        <v/>
      </c>
      <c r="J9">
        <f t="shared" si="7"/>
        <v>0</v>
      </c>
      <c r="K9" s="19">
        <f ca="1">OFFSET(Calendrier!$B$6,DAY(A9)-1,Paramétrage!J9*6+4)</f>
        <v>0.39930555555555558</v>
      </c>
      <c r="L9" s="19" t="str">
        <f t="shared" si="8"/>
        <v/>
      </c>
      <c r="M9" s="43" t="b">
        <f t="shared" si="9"/>
        <v>0</v>
      </c>
      <c r="N9" s="43" t="b">
        <f t="shared" si="10"/>
        <v>1</v>
      </c>
      <c r="O9" s="43" t="b">
        <f t="shared" si="25"/>
        <v>0</v>
      </c>
      <c r="P9" t="b">
        <f t="shared" si="11"/>
        <v>0</v>
      </c>
      <c r="Q9" s="43" t="b">
        <f t="shared" si="12"/>
        <v>0</v>
      </c>
      <c r="R9" s="43" t="b">
        <f t="shared" si="13"/>
        <v>0</v>
      </c>
      <c r="S9" s="43" t="b">
        <f t="shared" si="14"/>
        <v>0</v>
      </c>
      <c r="T9" t="b">
        <f t="shared" si="15"/>
        <v>0</v>
      </c>
      <c r="U9" t="b">
        <f t="shared" si="16"/>
        <v>0</v>
      </c>
      <c r="V9" t="b">
        <f t="shared" si="17"/>
        <v>0</v>
      </c>
      <c r="W9" t="b">
        <f t="shared" si="18"/>
        <v>0</v>
      </c>
      <c r="X9" t="b">
        <f t="shared" si="19"/>
        <v>0</v>
      </c>
      <c r="Y9" t="b">
        <f t="shared" si="20"/>
        <v>0</v>
      </c>
      <c r="Z9" t="b">
        <f t="shared" si="21"/>
        <v>0</v>
      </c>
      <c r="AA9" t="b">
        <f t="shared" si="22"/>
        <v>0</v>
      </c>
      <c r="AB9" t="b">
        <f t="shared" si="23"/>
        <v>0</v>
      </c>
    </row>
    <row r="10" spans="1:28" x14ac:dyDescent="0.35">
      <c r="A10" s="43">
        <f t="shared" si="26"/>
        <v>46274</v>
      </c>
      <c r="B10">
        <f t="shared" si="24"/>
        <v>3</v>
      </c>
      <c r="C10" s="19">
        <f t="shared" si="0"/>
        <v>0</v>
      </c>
      <c r="D10" s="19">
        <f t="shared" si="1"/>
        <v>0.33333333333333331</v>
      </c>
      <c r="E10" s="19">
        <f t="shared" si="2"/>
        <v>0.54166666666666663</v>
      </c>
      <c r="F10" s="19" t="b">
        <f t="shared" si="3"/>
        <v>0</v>
      </c>
      <c r="G10" s="19" t="str">
        <f t="shared" si="4"/>
        <v/>
      </c>
      <c r="H10" s="19" t="str">
        <f t="shared" si="5"/>
        <v/>
      </c>
      <c r="I10" s="19" t="str">
        <f t="shared" si="6"/>
        <v/>
      </c>
      <c r="J10">
        <f t="shared" si="7"/>
        <v>0</v>
      </c>
      <c r="K10" s="19">
        <f ca="1">OFFSET(Calendrier!$B$6,DAY(A10)-1,Paramétrage!J10*6+4)</f>
        <v>0.20833333333333331</v>
      </c>
      <c r="L10" s="19" t="str">
        <f t="shared" si="8"/>
        <v/>
      </c>
      <c r="M10" s="43" t="b">
        <f t="shared" si="9"/>
        <v>0</v>
      </c>
      <c r="N10" s="43" t="b">
        <f t="shared" si="10"/>
        <v>1</v>
      </c>
      <c r="O10" s="43" t="b">
        <f t="shared" si="25"/>
        <v>0</v>
      </c>
      <c r="P10" t="b">
        <f t="shared" si="11"/>
        <v>0</v>
      </c>
      <c r="Q10" s="43" t="b">
        <f t="shared" si="12"/>
        <v>0</v>
      </c>
      <c r="R10" s="43" t="b">
        <f t="shared" si="13"/>
        <v>0</v>
      </c>
      <c r="S10" s="43" t="b">
        <f t="shared" si="14"/>
        <v>0</v>
      </c>
      <c r="T10" t="b">
        <f t="shared" si="15"/>
        <v>0</v>
      </c>
      <c r="U10" t="b">
        <f t="shared" si="16"/>
        <v>0</v>
      </c>
      <c r="V10" t="b">
        <f t="shared" si="17"/>
        <v>0</v>
      </c>
      <c r="W10" t="b">
        <f t="shared" si="18"/>
        <v>0</v>
      </c>
      <c r="X10" t="b">
        <f t="shared" si="19"/>
        <v>0</v>
      </c>
      <c r="Y10" t="b">
        <f t="shared" si="20"/>
        <v>0</v>
      </c>
      <c r="Z10" t="b">
        <f t="shared" si="21"/>
        <v>0</v>
      </c>
      <c r="AA10" t="b">
        <f t="shared" si="22"/>
        <v>0</v>
      </c>
      <c r="AB10" t="b">
        <f t="shared" si="23"/>
        <v>0</v>
      </c>
    </row>
    <row r="11" spans="1:28" x14ac:dyDescent="0.35">
      <c r="A11" s="43">
        <f t="shared" si="26"/>
        <v>46275</v>
      </c>
      <c r="B11">
        <f t="shared" si="24"/>
        <v>4</v>
      </c>
      <c r="C11" s="19">
        <f t="shared" si="0"/>
        <v>3.125E-2</v>
      </c>
      <c r="D11" s="19">
        <f t="shared" si="1"/>
        <v>0.33333333333333331</v>
      </c>
      <c r="E11" s="19">
        <f t="shared" si="2"/>
        <v>0.70833333333333337</v>
      </c>
      <c r="F11" s="19" t="b">
        <f t="shared" si="3"/>
        <v>0</v>
      </c>
      <c r="G11" s="19" t="str">
        <f t="shared" si="4"/>
        <v/>
      </c>
      <c r="H11" s="19" t="str">
        <f t="shared" si="5"/>
        <v/>
      </c>
      <c r="I11" s="19" t="str">
        <f t="shared" si="6"/>
        <v/>
      </c>
      <c r="J11">
        <f t="shared" si="7"/>
        <v>0</v>
      </c>
      <c r="K11" s="19">
        <f ca="1">OFFSET(Calendrier!$B$6,DAY(A11)-1,Paramétrage!J11*6+4)</f>
        <v>0.35763888888888895</v>
      </c>
      <c r="L11" s="19" t="str">
        <f t="shared" si="8"/>
        <v/>
      </c>
      <c r="M11" s="43" t="b">
        <f t="shared" si="9"/>
        <v>0</v>
      </c>
      <c r="N11" s="43" t="b">
        <f t="shared" si="10"/>
        <v>1</v>
      </c>
      <c r="O11" s="43" t="b">
        <f t="shared" si="25"/>
        <v>0</v>
      </c>
      <c r="P11" t="b">
        <f t="shared" si="11"/>
        <v>0</v>
      </c>
      <c r="Q11" s="43" t="b">
        <f t="shared" si="12"/>
        <v>0</v>
      </c>
      <c r="R11" s="43" t="b">
        <f t="shared" si="13"/>
        <v>0</v>
      </c>
      <c r="S11" s="43" t="b">
        <f t="shared" si="14"/>
        <v>0</v>
      </c>
      <c r="T11" t="b">
        <f t="shared" si="15"/>
        <v>0</v>
      </c>
      <c r="U11" t="b">
        <f t="shared" si="16"/>
        <v>0</v>
      </c>
      <c r="V11" t="b">
        <f t="shared" si="17"/>
        <v>0</v>
      </c>
      <c r="W11" t="b">
        <f t="shared" si="18"/>
        <v>0</v>
      </c>
      <c r="X11" t="b">
        <f t="shared" si="19"/>
        <v>0</v>
      </c>
      <c r="Y11" t="b">
        <f t="shared" si="20"/>
        <v>0</v>
      </c>
      <c r="Z11" t="b">
        <f t="shared" si="21"/>
        <v>0</v>
      </c>
      <c r="AA11" t="b">
        <f t="shared" si="22"/>
        <v>0</v>
      </c>
      <c r="AB11" t="b">
        <f t="shared" si="23"/>
        <v>0</v>
      </c>
    </row>
    <row r="12" spans="1:28" x14ac:dyDescent="0.35">
      <c r="A12" s="43">
        <f t="shared" si="26"/>
        <v>46276</v>
      </c>
      <c r="B12">
        <f t="shared" si="24"/>
        <v>5</v>
      </c>
      <c r="C12" s="19">
        <f t="shared" si="0"/>
        <v>0</v>
      </c>
      <c r="D12" s="19">
        <f t="shared" si="1"/>
        <v>0.33333333333333331</v>
      </c>
      <c r="E12" s="19">
        <f t="shared" si="2"/>
        <v>0.70833333333333337</v>
      </c>
      <c r="F12" s="19" t="b">
        <f t="shared" si="3"/>
        <v>0</v>
      </c>
      <c r="G12" s="19" t="str">
        <f t="shared" si="4"/>
        <v/>
      </c>
      <c r="H12" s="19" t="str">
        <f t="shared" si="5"/>
        <v/>
      </c>
      <c r="I12" s="19" t="str">
        <f t="shared" si="6"/>
        <v/>
      </c>
      <c r="J12">
        <f t="shared" si="7"/>
        <v>0</v>
      </c>
      <c r="K12" s="19">
        <f ca="1">OFFSET(Calendrier!$B$6,DAY(A12)-1,Paramétrage!J12*6+4)</f>
        <v>0.38888888888888895</v>
      </c>
      <c r="L12" s="19" t="str">
        <f t="shared" si="8"/>
        <v/>
      </c>
      <c r="M12" s="43" t="b">
        <f t="shared" si="9"/>
        <v>0</v>
      </c>
      <c r="N12" s="43" t="b">
        <f t="shared" si="10"/>
        <v>1</v>
      </c>
      <c r="O12" s="43" t="b">
        <f t="shared" si="25"/>
        <v>0</v>
      </c>
      <c r="P12" t="b">
        <f t="shared" si="11"/>
        <v>0</v>
      </c>
      <c r="Q12" s="43" t="b">
        <f t="shared" si="12"/>
        <v>0</v>
      </c>
      <c r="R12" s="43" t="b">
        <f t="shared" si="13"/>
        <v>0</v>
      </c>
      <c r="S12" s="43" t="b">
        <f t="shared" si="14"/>
        <v>0</v>
      </c>
      <c r="T12" t="b">
        <f t="shared" si="15"/>
        <v>0</v>
      </c>
      <c r="U12" t="b">
        <f t="shared" si="16"/>
        <v>0</v>
      </c>
      <c r="V12" t="b">
        <f t="shared" si="17"/>
        <v>0</v>
      </c>
      <c r="W12" t="b">
        <f t="shared" si="18"/>
        <v>0</v>
      </c>
      <c r="X12" t="b">
        <f t="shared" si="19"/>
        <v>0</v>
      </c>
      <c r="Y12" t="b">
        <f t="shared" si="20"/>
        <v>0</v>
      </c>
      <c r="Z12" t="b">
        <f t="shared" si="21"/>
        <v>0</v>
      </c>
      <c r="AA12" t="b">
        <f t="shared" si="22"/>
        <v>0</v>
      </c>
      <c r="AB12" t="b">
        <f t="shared" si="23"/>
        <v>0</v>
      </c>
    </row>
    <row r="13" spans="1:28" x14ac:dyDescent="0.35">
      <c r="A13" s="43">
        <f t="shared" si="26"/>
        <v>46277</v>
      </c>
      <c r="B13">
        <f t="shared" si="24"/>
        <v>6</v>
      </c>
      <c r="C13" s="19">
        <f t="shared" si="0"/>
        <v>0</v>
      </c>
      <c r="D13" s="19">
        <f t="shared" si="1"/>
        <v>0</v>
      </c>
      <c r="E13" s="19">
        <f t="shared" si="2"/>
        <v>0</v>
      </c>
      <c r="F13" s="19" t="b">
        <f t="shared" si="3"/>
        <v>0</v>
      </c>
      <c r="G13" s="19" t="str">
        <f t="shared" si="4"/>
        <v/>
      </c>
      <c r="H13" s="19" t="str">
        <f t="shared" si="5"/>
        <v/>
      </c>
      <c r="I13" s="19" t="str">
        <f t="shared" si="6"/>
        <v/>
      </c>
      <c r="J13">
        <f t="shared" si="7"/>
        <v>0</v>
      </c>
      <c r="K13" s="19">
        <f ca="1">OFFSET(Calendrier!$B$6,DAY(A13)-1,Paramétrage!J13*6+4)</f>
        <v>0</v>
      </c>
      <c r="L13" s="19" t="str">
        <f t="shared" si="8"/>
        <v/>
      </c>
      <c r="M13" s="43" t="b">
        <f t="shared" si="9"/>
        <v>0</v>
      </c>
      <c r="N13" s="43" t="b">
        <f t="shared" si="10"/>
        <v>0</v>
      </c>
      <c r="O13" s="43" t="b">
        <f t="shared" si="25"/>
        <v>0</v>
      </c>
      <c r="P13" t="b">
        <f t="shared" si="11"/>
        <v>0</v>
      </c>
      <c r="Q13" s="43" t="b">
        <f t="shared" si="12"/>
        <v>1</v>
      </c>
      <c r="R13" s="43" t="b">
        <f t="shared" si="13"/>
        <v>0</v>
      </c>
      <c r="S13" s="43" t="b">
        <f t="shared" si="14"/>
        <v>0</v>
      </c>
      <c r="T13" t="b">
        <f t="shared" si="15"/>
        <v>0</v>
      </c>
      <c r="U13" t="b">
        <f t="shared" si="16"/>
        <v>0</v>
      </c>
      <c r="V13" t="b">
        <f t="shared" si="17"/>
        <v>0</v>
      </c>
      <c r="W13" t="b">
        <f t="shared" si="18"/>
        <v>0</v>
      </c>
      <c r="X13" t="b">
        <f t="shared" si="19"/>
        <v>0</v>
      </c>
      <c r="Y13" t="b">
        <f t="shared" si="20"/>
        <v>0</v>
      </c>
      <c r="Z13" t="b">
        <f t="shared" si="21"/>
        <v>0</v>
      </c>
      <c r="AA13" t="b">
        <f t="shared" si="22"/>
        <v>0</v>
      </c>
      <c r="AB13" t="b">
        <f t="shared" si="23"/>
        <v>0</v>
      </c>
    </row>
    <row r="14" spans="1:28" x14ac:dyDescent="0.35">
      <c r="A14" s="43">
        <f t="shared" si="26"/>
        <v>46278</v>
      </c>
      <c r="B14">
        <f t="shared" si="24"/>
        <v>7</v>
      </c>
      <c r="C14" s="19">
        <f t="shared" si="0"/>
        <v>0</v>
      </c>
      <c r="D14" s="19">
        <f t="shared" si="1"/>
        <v>0</v>
      </c>
      <c r="E14" s="19">
        <f t="shared" si="2"/>
        <v>0</v>
      </c>
      <c r="F14" s="19" t="b">
        <f t="shared" si="3"/>
        <v>0</v>
      </c>
      <c r="G14" s="19" t="str">
        <f t="shared" si="4"/>
        <v/>
      </c>
      <c r="H14" s="19" t="str">
        <f t="shared" si="5"/>
        <v/>
      </c>
      <c r="I14" s="19" t="str">
        <f t="shared" si="6"/>
        <v/>
      </c>
      <c r="J14">
        <f t="shared" si="7"/>
        <v>0</v>
      </c>
      <c r="K14" s="19">
        <f ca="1">OFFSET(Calendrier!$B$6,DAY(A14)-1,Paramétrage!J14*6+4)</f>
        <v>0</v>
      </c>
      <c r="L14" s="19" t="str">
        <f t="shared" si="8"/>
        <v/>
      </c>
      <c r="M14" s="43" t="b">
        <f t="shared" si="9"/>
        <v>0</v>
      </c>
      <c r="N14" s="43" t="b">
        <f t="shared" si="10"/>
        <v>0</v>
      </c>
      <c r="O14" s="43" t="b">
        <f t="shared" si="25"/>
        <v>0</v>
      </c>
      <c r="P14" t="b">
        <f t="shared" si="11"/>
        <v>0</v>
      </c>
      <c r="Q14" s="43" t="b">
        <f t="shared" si="12"/>
        <v>1</v>
      </c>
      <c r="R14" s="43" t="b">
        <f t="shared" si="13"/>
        <v>0</v>
      </c>
      <c r="S14" s="43" t="b">
        <f t="shared" si="14"/>
        <v>0</v>
      </c>
      <c r="T14" t="b">
        <f t="shared" si="15"/>
        <v>0</v>
      </c>
      <c r="U14" t="b">
        <f t="shared" si="16"/>
        <v>0</v>
      </c>
      <c r="V14" t="b">
        <f t="shared" si="17"/>
        <v>0</v>
      </c>
      <c r="W14" t="b">
        <f t="shared" si="18"/>
        <v>0</v>
      </c>
      <c r="X14" t="b">
        <f t="shared" si="19"/>
        <v>0</v>
      </c>
      <c r="Y14" t="b">
        <f t="shared" si="20"/>
        <v>0</v>
      </c>
      <c r="Z14" t="b">
        <f t="shared" si="21"/>
        <v>0</v>
      </c>
      <c r="AA14" t="b">
        <f t="shared" si="22"/>
        <v>0</v>
      </c>
      <c r="AB14" t="b">
        <f t="shared" si="23"/>
        <v>0</v>
      </c>
    </row>
    <row r="15" spans="1:28" x14ac:dyDescent="0.35">
      <c r="A15" s="43">
        <f t="shared" si="26"/>
        <v>46279</v>
      </c>
      <c r="B15">
        <f t="shared" si="24"/>
        <v>1</v>
      </c>
      <c r="C15" s="19">
        <f t="shared" si="0"/>
        <v>3.125E-2</v>
      </c>
      <c r="D15" s="19">
        <f t="shared" si="1"/>
        <v>0.33333333333333331</v>
      </c>
      <c r="E15" s="19">
        <f t="shared" si="2"/>
        <v>0.70833333333333337</v>
      </c>
      <c r="F15" s="19" t="b">
        <f t="shared" si="3"/>
        <v>0</v>
      </c>
      <c r="G15" s="19" t="str">
        <f t="shared" si="4"/>
        <v/>
      </c>
      <c r="H15" s="19" t="str">
        <f t="shared" si="5"/>
        <v/>
      </c>
      <c r="I15" s="19" t="str">
        <f t="shared" si="6"/>
        <v/>
      </c>
      <c r="J15">
        <f t="shared" si="7"/>
        <v>0</v>
      </c>
      <c r="K15" s="19">
        <f ca="1">OFFSET(Calendrier!$B$6,DAY(A15)-1,Paramétrage!J15*6+4)</f>
        <v>0.35763888888888895</v>
      </c>
      <c r="L15" s="19" t="str">
        <f t="shared" si="8"/>
        <v/>
      </c>
      <c r="M15" s="43" t="b">
        <f t="shared" si="9"/>
        <v>0</v>
      </c>
      <c r="N15" s="43" t="b">
        <f t="shared" si="10"/>
        <v>1</v>
      </c>
      <c r="O15" s="43" t="b">
        <f t="shared" si="25"/>
        <v>0</v>
      </c>
      <c r="P15" t="b">
        <f t="shared" si="11"/>
        <v>0</v>
      </c>
      <c r="Q15" s="43" t="b">
        <f t="shared" si="12"/>
        <v>0</v>
      </c>
      <c r="R15" s="43" t="b">
        <f t="shared" si="13"/>
        <v>0</v>
      </c>
      <c r="S15" s="43" t="b">
        <f t="shared" si="14"/>
        <v>0</v>
      </c>
      <c r="T15" t="b">
        <f t="shared" si="15"/>
        <v>0</v>
      </c>
      <c r="U15" t="b">
        <f t="shared" si="16"/>
        <v>0</v>
      </c>
      <c r="V15" t="b">
        <f t="shared" si="17"/>
        <v>0</v>
      </c>
      <c r="W15" t="b">
        <f t="shared" si="18"/>
        <v>0</v>
      </c>
      <c r="X15" t="b">
        <f t="shared" si="19"/>
        <v>0</v>
      </c>
      <c r="Y15" t="b">
        <f t="shared" si="20"/>
        <v>0</v>
      </c>
      <c r="Z15" t="b">
        <f t="shared" si="21"/>
        <v>0</v>
      </c>
      <c r="AA15" t="b">
        <f t="shared" si="22"/>
        <v>0</v>
      </c>
      <c r="AB15" t="b">
        <f t="shared" si="23"/>
        <v>0</v>
      </c>
    </row>
    <row r="16" spans="1:28" x14ac:dyDescent="0.35">
      <c r="A16" s="43">
        <f t="shared" si="26"/>
        <v>46280</v>
      </c>
      <c r="B16">
        <f t="shared" si="24"/>
        <v>2</v>
      </c>
      <c r="C16" s="19">
        <f t="shared" si="0"/>
        <v>3.125E-2</v>
      </c>
      <c r="D16" s="19">
        <f t="shared" si="1"/>
        <v>0.33333333333333331</v>
      </c>
      <c r="E16" s="19">
        <f t="shared" si="2"/>
        <v>0.75</v>
      </c>
      <c r="F16" s="19" t="b">
        <f t="shared" si="3"/>
        <v>0</v>
      </c>
      <c r="G16" s="19" t="str">
        <f t="shared" si="4"/>
        <v/>
      </c>
      <c r="H16" s="19" t="str">
        <f t="shared" si="5"/>
        <v/>
      </c>
      <c r="I16" s="19" t="str">
        <f t="shared" si="6"/>
        <v/>
      </c>
      <c r="J16">
        <f t="shared" si="7"/>
        <v>0</v>
      </c>
      <c r="K16" s="19">
        <f ca="1">OFFSET(Calendrier!$B$6,DAY(A16)-1,Paramétrage!J16*6+4)</f>
        <v>0.39930555555555558</v>
      </c>
      <c r="L16" s="19" t="str">
        <f t="shared" si="8"/>
        <v/>
      </c>
      <c r="M16" s="43" t="b">
        <f t="shared" si="9"/>
        <v>0</v>
      </c>
      <c r="N16" s="43" t="b">
        <f t="shared" si="10"/>
        <v>1</v>
      </c>
      <c r="O16" s="43" t="b">
        <f t="shared" si="25"/>
        <v>0</v>
      </c>
      <c r="P16" t="b">
        <f t="shared" si="11"/>
        <v>0</v>
      </c>
      <c r="Q16" s="43" t="b">
        <f t="shared" si="12"/>
        <v>0</v>
      </c>
      <c r="R16" s="43" t="b">
        <f t="shared" si="13"/>
        <v>0</v>
      </c>
      <c r="S16" s="43" t="b">
        <f t="shared" si="14"/>
        <v>0</v>
      </c>
      <c r="T16" t="b">
        <f t="shared" si="15"/>
        <v>0</v>
      </c>
      <c r="U16" t="b">
        <f t="shared" si="16"/>
        <v>0</v>
      </c>
      <c r="V16" t="b">
        <f t="shared" si="17"/>
        <v>0</v>
      </c>
      <c r="W16" t="b">
        <f t="shared" si="18"/>
        <v>0</v>
      </c>
      <c r="X16" t="b">
        <f t="shared" si="19"/>
        <v>0</v>
      </c>
      <c r="Y16" t="b">
        <f t="shared" si="20"/>
        <v>0</v>
      </c>
      <c r="Z16" t="b">
        <f t="shared" si="21"/>
        <v>0</v>
      </c>
      <c r="AA16" t="b">
        <f t="shared" si="22"/>
        <v>0</v>
      </c>
      <c r="AB16" t="b">
        <f t="shared" si="23"/>
        <v>0</v>
      </c>
    </row>
    <row r="17" spans="1:28" x14ac:dyDescent="0.35">
      <c r="A17" s="43">
        <f t="shared" si="26"/>
        <v>46281</v>
      </c>
      <c r="B17">
        <f t="shared" si="24"/>
        <v>3</v>
      </c>
      <c r="C17" s="19">
        <f t="shared" si="0"/>
        <v>0</v>
      </c>
      <c r="D17" s="19">
        <f t="shared" si="1"/>
        <v>0.33333333333333331</v>
      </c>
      <c r="E17" s="19">
        <f t="shared" si="2"/>
        <v>0.54166666666666663</v>
      </c>
      <c r="F17" s="19" t="b">
        <f t="shared" si="3"/>
        <v>0</v>
      </c>
      <c r="G17" s="19" t="str">
        <f t="shared" si="4"/>
        <v/>
      </c>
      <c r="H17" s="19" t="str">
        <f t="shared" si="5"/>
        <v/>
      </c>
      <c r="I17" s="19" t="str">
        <f t="shared" si="6"/>
        <v/>
      </c>
      <c r="J17">
        <f t="shared" si="7"/>
        <v>0</v>
      </c>
      <c r="K17" s="19">
        <f ca="1">OFFSET(Calendrier!$B$6,DAY(A17)-1,Paramétrage!J17*6+4)</f>
        <v>0.20833333333333331</v>
      </c>
      <c r="L17" s="19" t="str">
        <f t="shared" si="8"/>
        <v/>
      </c>
      <c r="M17" s="43" t="b">
        <f t="shared" si="9"/>
        <v>0</v>
      </c>
      <c r="N17" s="43" t="b">
        <f t="shared" si="10"/>
        <v>1</v>
      </c>
      <c r="O17" s="43" t="b">
        <f t="shared" si="25"/>
        <v>0</v>
      </c>
      <c r="P17" t="b">
        <f t="shared" si="11"/>
        <v>0</v>
      </c>
      <c r="Q17" s="43" t="b">
        <f t="shared" si="12"/>
        <v>0</v>
      </c>
      <c r="R17" s="43" t="b">
        <f t="shared" si="13"/>
        <v>0</v>
      </c>
      <c r="S17" s="43" t="b">
        <f t="shared" si="14"/>
        <v>0</v>
      </c>
      <c r="T17" t="b">
        <f t="shared" si="15"/>
        <v>0</v>
      </c>
      <c r="U17" t="b">
        <f t="shared" si="16"/>
        <v>0</v>
      </c>
      <c r="V17" t="b">
        <f t="shared" si="17"/>
        <v>0</v>
      </c>
      <c r="W17" t="b">
        <f t="shared" si="18"/>
        <v>0</v>
      </c>
      <c r="X17" t="b">
        <f t="shared" si="19"/>
        <v>0</v>
      </c>
      <c r="Y17" t="b">
        <f t="shared" si="20"/>
        <v>0</v>
      </c>
      <c r="Z17" t="b">
        <f t="shared" si="21"/>
        <v>0</v>
      </c>
      <c r="AA17" t="b">
        <f t="shared" si="22"/>
        <v>0</v>
      </c>
      <c r="AB17" t="b">
        <f t="shared" si="23"/>
        <v>0</v>
      </c>
    </row>
    <row r="18" spans="1:28" x14ac:dyDescent="0.35">
      <c r="A18" s="43">
        <f t="shared" si="26"/>
        <v>46282</v>
      </c>
      <c r="B18">
        <f t="shared" si="24"/>
        <v>4</v>
      </c>
      <c r="C18" s="19">
        <f t="shared" si="0"/>
        <v>3.125E-2</v>
      </c>
      <c r="D18" s="19">
        <f t="shared" si="1"/>
        <v>0.33333333333333331</v>
      </c>
      <c r="E18" s="19">
        <f t="shared" si="2"/>
        <v>0.70833333333333337</v>
      </c>
      <c r="F18" s="19" t="b">
        <f t="shared" si="3"/>
        <v>0</v>
      </c>
      <c r="G18" s="19" t="str">
        <f t="shared" si="4"/>
        <v/>
      </c>
      <c r="H18" s="19" t="str">
        <f t="shared" si="5"/>
        <v/>
      </c>
      <c r="I18" s="19" t="str">
        <f t="shared" si="6"/>
        <v/>
      </c>
      <c r="J18">
        <f t="shared" si="7"/>
        <v>0</v>
      </c>
      <c r="K18" s="19">
        <f ca="1">OFFSET(Calendrier!$B$6,DAY(A18)-1,Paramétrage!J18*6+4)</f>
        <v>0.35763888888888895</v>
      </c>
      <c r="L18" s="19" t="str">
        <f t="shared" si="8"/>
        <v/>
      </c>
      <c r="M18" s="43" t="b">
        <f t="shared" si="9"/>
        <v>0</v>
      </c>
      <c r="N18" s="43" t="b">
        <f t="shared" si="10"/>
        <v>1</v>
      </c>
      <c r="O18" s="43" t="b">
        <f t="shared" si="25"/>
        <v>0</v>
      </c>
      <c r="P18" t="b">
        <f t="shared" si="11"/>
        <v>0</v>
      </c>
      <c r="Q18" s="43" t="b">
        <f t="shared" si="12"/>
        <v>0</v>
      </c>
      <c r="R18" s="43" t="b">
        <f t="shared" si="13"/>
        <v>0</v>
      </c>
      <c r="S18" s="43" t="b">
        <f t="shared" si="14"/>
        <v>0</v>
      </c>
      <c r="T18" t="b">
        <f t="shared" si="15"/>
        <v>0</v>
      </c>
      <c r="U18" t="b">
        <f t="shared" si="16"/>
        <v>0</v>
      </c>
      <c r="V18" t="b">
        <f t="shared" si="17"/>
        <v>0</v>
      </c>
      <c r="W18" t="b">
        <f t="shared" si="18"/>
        <v>0</v>
      </c>
      <c r="X18" t="b">
        <f t="shared" si="19"/>
        <v>0</v>
      </c>
      <c r="Y18" t="b">
        <f t="shared" si="20"/>
        <v>0</v>
      </c>
      <c r="Z18" t="b">
        <f t="shared" si="21"/>
        <v>0</v>
      </c>
      <c r="AA18" t="b">
        <f t="shared" si="22"/>
        <v>0</v>
      </c>
      <c r="AB18" t="b">
        <f t="shared" si="23"/>
        <v>0</v>
      </c>
    </row>
    <row r="19" spans="1:28" x14ac:dyDescent="0.35">
      <c r="A19" s="43">
        <f t="shared" si="26"/>
        <v>46283</v>
      </c>
      <c r="B19">
        <f t="shared" si="24"/>
        <v>5</v>
      </c>
      <c r="C19" s="19">
        <f t="shared" si="0"/>
        <v>0</v>
      </c>
      <c r="D19" s="19">
        <f t="shared" si="1"/>
        <v>0.33333333333333331</v>
      </c>
      <c r="E19" s="19">
        <f t="shared" si="2"/>
        <v>0.70833333333333337</v>
      </c>
      <c r="F19" s="19" t="b">
        <f t="shared" si="3"/>
        <v>0</v>
      </c>
      <c r="G19" s="19" t="str">
        <f t="shared" si="4"/>
        <v/>
      </c>
      <c r="H19" s="19" t="str">
        <f t="shared" si="5"/>
        <v/>
      </c>
      <c r="I19" s="19" t="str">
        <f t="shared" si="6"/>
        <v/>
      </c>
      <c r="J19">
        <f t="shared" si="7"/>
        <v>0</v>
      </c>
      <c r="K19" s="19">
        <f ca="1">OFFSET(Calendrier!$B$6,DAY(A19)-1,Paramétrage!J19*6+4)</f>
        <v>0.38888888888888895</v>
      </c>
      <c r="L19" s="19" t="str">
        <f t="shared" si="8"/>
        <v/>
      </c>
      <c r="M19" s="43" t="b">
        <f t="shared" si="9"/>
        <v>0</v>
      </c>
      <c r="N19" s="43" t="b">
        <f t="shared" si="10"/>
        <v>1</v>
      </c>
      <c r="O19" s="43" t="b">
        <f t="shared" si="25"/>
        <v>0</v>
      </c>
      <c r="P19" t="b">
        <f t="shared" si="11"/>
        <v>0</v>
      </c>
      <c r="Q19" s="43" t="b">
        <f t="shared" si="12"/>
        <v>0</v>
      </c>
      <c r="R19" s="43" t="b">
        <f t="shared" si="13"/>
        <v>0</v>
      </c>
      <c r="S19" s="43" t="b">
        <f t="shared" si="14"/>
        <v>0</v>
      </c>
      <c r="T19" t="b">
        <f t="shared" si="15"/>
        <v>0</v>
      </c>
      <c r="U19" t="b">
        <f t="shared" si="16"/>
        <v>0</v>
      </c>
      <c r="V19" t="b">
        <f t="shared" si="17"/>
        <v>0</v>
      </c>
      <c r="W19" t="b">
        <f t="shared" si="18"/>
        <v>0</v>
      </c>
      <c r="X19" t="b">
        <f t="shared" si="19"/>
        <v>0</v>
      </c>
      <c r="Y19" t="b">
        <f t="shared" si="20"/>
        <v>0</v>
      </c>
      <c r="Z19" t="b">
        <f t="shared" si="21"/>
        <v>0</v>
      </c>
      <c r="AA19" t="b">
        <f t="shared" si="22"/>
        <v>0</v>
      </c>
      <c r="AB19" t="b">
        <f t="shared" si="23"/>
        <v>0</v>
      </c>
    </row>
    <row r="20" spans="1:28" x14ac:dyDescent="0.35">
      <c r="A20" s="43">
        <f t="shared" si="26"/>
        <v>46284</v>
      </c>
      <c r="B20">
        <f t="shared" si="24"/>
        <v>6</v>
      </c>
      <c r="C20" s="19">
        <f t="shared" si="0"/>
        <v>0</v>
      </c>
      <c r="D20" s="19">
        <f t="shared" si="1"/>
        <v>0</v>
      </c>
      <c r="E20" s="19">
        <f t="shared" si="2"/>
        <v>0</v>
      </c>
      <c r="F20" s="19" t="b">
        <f t="shared" si="3"/>
        <v>0</v>
      </c>
      <c r="G20" s="19" t="str">
        <f t="shared" si="4"/>
        <v/>
      </c>
      <c r="H20" s="19" t="str">
        <f t="shared" si="5"/>
        <v/>
      </c>
      <c r="I20" s="19" t="str">
        <f t="shared" si="6"/>
        <v/>
      </c>
      <c r="J20">
        <f t="shared" si="7"/>
        <v>0</v>
      </c>
      <c r="K20" s="19">
        <f ca="1">OFFSET(Calendrier!$B$6,DAY(A20)-1,Paramétrage!J20*6+4)</f>
        <v>0</v>
      </c>
      <c r="L20" s="19" t="str">
        <f t="shared" si="8"/>
        <v/>
      </c>
      <c r="M20" s="43" t="b">
        <f t="shared" si="9"/>
        <v>0</v>
      </c>
      <c r="N20" s="43" t="b">
        <f t="shared" si="10"/>
        <v>0</v>
      </c>
      <c r="O20" s="43" t="b">
        <f t="shared" si="25"/>
        <v>0</v>
      </c>
      <c r="P20" t="b">
        <f t="shared" si="11"/>
        <v>0</v>
      </c>
      <c r="Q20" s="43" t="b">
        <f t="shared" si="12"/>
        <v>1</v>
      </c>
      <c r="R20" s="43" t="b">
        <f t="shared" si="13"/>
        <v>0</v>
      </c>
      <c r="S20" s="43" t="b">
        <f t="shared" si="14"/>
        <v>0</v>
      </c>
      <c r="T20" t="b">
        <f t="shared" si="15"/>
        <v>0</v>
      </c>
      <c r="U20" t="b">
        <f t="shared" si="16"/>
        <v>0</v>
      </c>
      <c r="V20" t="b">
        <f t="shared" si="17"/>
        <v>0</v>
      </c>
      <c r="W20" t="b">
        <f t="shared" si="18"/>
        <v>0</v>
      </c>
      <c r="X20" t="b">
        <f t="shared" si="19"/>
        <v>0</v>
      </c>
      <c r="Y20" t="b">
        <f t="shared" si="20"/>
        <v>0</v>
      </c>
      <c r="Z20" t="b">
        <f t="shared" si="21"/>
        <v>0</v>
      </c>
      <c r="AA20" t="b">
        <f t="shared" si="22"/>
        <v>0</v>
      </c>
      <c r="AB20" t="b">
        <f t="shared" si="23"/>
        <v>0</v>
      </c>
    </row>
    <row r="21" spans="1:28" x14ac:dyDescent="0.35">
      <c r="A21" s="43">
        <f t="shared" si="26"/>
        <v>46285</v>
      </c>
      <c r="B21">
        <f t="shared" si="24"/>
        <v>7</v>
      </c>
      <c r="C21" s="19">
        <f t="shared" si="0"/>
        <v>0</v>
      </c>
      <c r="D21" s="19">
        <f t="shared" si="1"/>
        <v>0</v>
      </c>
      <c r="E21" s="19">
        <f t="shared" si="2"/>
        <v>0</v>
      </c>
      <c r="F21" s="19" t="b">
        <f t="shared" si="3"/>
        <v>0</v>
      </c>
      <c r="G21" s="19" t="str">
        <f t="shared" si="4"/>
        <v/>
      </c>
      <c r="H21" s="19" t="str">
        <f t="shared" si="5"/>
        <v/>
      </c>
      <c r="I21" s="19" t="str">
        <f t="shared" si="6"/>
        <v/>
      </c>
      <c r="J21">
        <f t="shared" si="7"/>
        <v>0</v>
      </c>
      <c r="K21" s="19">
        <f ca="1">OFFSET(Calendrier!$B$6,DAY(A21)-1,Paramétrage!J21*6+4)</f>
        <v>0</v>
      </c>
      <c r="L21" s="19" t="str">
        <f t="shared" si="8"/>
        <v/>
      </c>
      <c r="M21" s="43" t="b">
        <f t="shared" si="9"/>
        <v>0</v>
      </c>
      <c r="N21" s="43" t="b">
        <f t="shared" si="10"/>
        <v>0</v>
      </c>
      <c r="O21" s="43" t="b">
        <f t="shared" si="25"/>
        <v>0</v>
      </c>
      <c r="P21" t="b">
        <f t="shared" si="11"/>
        <v>0</v>
      </c>
      <c r="Q21" s="43" t="b">
        <f t="shared" si="12"/>
        <v>1</v>
      </c>
      <c r="R21" s="43" t="b">
        <f t="shared" si="13"/>
        <v>0</v>
      </c>
      <c r="S21" s="43" t="b">
        <f t="shared" si="14"/>
        <v>0</v>
      </c>
      <c r="T21" t="b">
        <f t="shared" si="15"/>
        <v>0</v>
      </c>
      <c r="U21" t="b">
        <f t="shared" si="16"/>
        <v>0</v>
      </c>
      <c r="V21" t="b">
        <f t="shared" si="17"/>
        <v>0</v>
      </c>
      <c r="W21" t="b">
        <f t="shared" si="18"/>
        <v>0</v>
      </c>
      <c r="X21" t="b">
        <f t="shared" si="19"/>
        <v>0</v>
      </c>
      <c r="Y21" t="b">
        <f t="shared" si="20"/>
        <v>0</v>
      </c>
      <c r="Z21" t="b">
        <f t="shared" si="21"/>
        <v>0</v>
      </c>
      <c r="AA21" t="b">
        <f t="shared" si="22"/>
        <v>0</v>
      </c>
      <c r="AB21" t="b">
        <f t="shared" si="23"/>
        <v>0</v>
      </c>
    </row>
    <row r="22" spans="1:28" x14ac:dyDescent="0.35">
      <c r="A22" s="43">
        <f t="shared" si="26"/>
        <v>46286</v>
      </c>
      <c r="B22">
        <f t="shared" si="24"/>
        <v>1</v>
      </c>
      <c r="C22" s="19">
        <f t="shared" si="0"/>
        <v>3.125E-2</v>
      </c>
      <c r="D22" s="19">
        <f t="shared" si="1"/>
        <v>0.33333333333333331</v>
      </c>
      <c r="E22" s="19">
        <f t="shared" si="2"/>
        <v>0.70833333333333337</v>
      </c>
      <c r="F22" s="19" t="b">
        <f t="shared" si="3"/>
        <v>0</v>
      </c>
      <c r="G22" s="19" t="str">
        <f t="shared" si="4"/>
        <v/>
      </c>
      <c r="H22" s="19" t="str">
        <f t="shared" si="5"/>
        <v/>
      </c>
      <c r="I22" s="19" t="str">
        <f t="shared" si="6"/>
        <v/>
      </c>
      <c r="J22">
        <f t="shared" si="7"/>
        <v>0</v>
      </c>
      <c r="K22" s="19">
        <f ca="1">OFFSET(Calendrier!$B$6,DAY(A22)-1,Paramétrage!J22*6+4)</f>
        <v>0.35763888888888895</v>
      </c>
      <c r="L22" s="19" t="str">
        <f t="shared" si="8"/>
        <v/>
      </c>
      <c r="M22" s="43" t="b">
        <f t="shared" si="9"/>
        <v>0</v>
      </c>
      <c r="N22" s="43" t="b">
        <f t="shared" si="10"/>
        <v>1</v>
      </c>
      <c r="O22" s="43" t="b">
        <f t="shared" si="25"/>
        <v>0</v>
      </c>
      <c r="P22" t="b">
        <f t="shared" si="11"/>
        <v>0</v>
      </c>
      <c r="Q22" s="43" t="b">
        <f t="shared" si="12"/>
        <v>0</v>
      </c>
      <c r="R22" s="43" t="b">
        <f t="shared" si="13"/>
        <v>0</v>
      </c>
      <c r="S22" s="43" t="b">
        <f t="shared" si="14"/>
        <v>0</v>
      </c>
      <c r="T22" t="b">
        <f t="shared" si="15"/>
        <v>0</v>
      </c>
      <c r="U22" t="b">
        <f t="shared" si="16"/>
        <v>0</v>
      </c>
      <c r="V22" t="b">
        <f t="shared" si="17"/>
        <v>0</v>
      </c>
      <c r="W22" t="b">
        <f t="shared" si="18"/>
        <v>0</v>
      </c>
      <c r="X22" t="b">
        <f t="shared" si="19"/>
        <v>0</v>
      </c>
      <c r="Y22" t="b">
        <f t="shared" si="20"/>
        <v>0</v>
      </c>
      <c r="Z22" t="b">
        <f t="shared" si="21"/>
        <v>0</v>
      </c>
      <c r="AA22" t="b">
        <f t="shared" si="22"/>
        <v>0</v>
      </c>
      <c r="AB22" t="b">
        <f t="shared" si="23"/>
        <v>0</v>
      </c>
    </row>
    <row r="23" spans="1:28" x14ac:dyDescent="0.35">
      <c r="A23" s="43">
        <f t="shared" si="26"/>
        <v>46287</v>
      </c>
      <c r="B23">
        <f t="shared" si="24"/>
        <v>2</v>
      </c>
      <c r="C23" s="19">
        <f t="shared" si="0"/>
        <v>3.125E-2</v>
      </c>
      <c r="D23" s="19">
        <f t="shared" si="1"/>
        <v>0.33333333333333331</v>
      </c>
      <c r="E23" s="19">
        <f t="shared" si="2"/>
        <v>0.75</v>
      </c>
      <c r="F23" s="19" t="b">
        <f t="shared" si="3"/>
        <v>0</v>
      </c>
      <c r="G23" s="19" t="str">
        <f t="shared" si="4"/>
        <v/>
      </c>
      <c r="H23" s="19" t="str">
        <f t="shared" si="5"/>
        <v/>
      </c>
      <c r="I23" s="19" t="str">
        <f t="shared" si="6"/>
        <v/>
      </c>
      <c r="J23">
        <f t="shared" si="7"/>
        <v>0</v>
      </c>
      <c r="K23" s="19">
        <f ca="1">OFFSET(Calendrier!$B$6,DAY(A23)-1,Paramétrage!J23*6+4)</f>
        <v>0.39930555555555558</v>
      </c>
      <c r="L23" s="19" t="str">
        <f t="shared" si="8"/>
        <v/>
      </c>
      <c r="M23" s="43" t="b">
        <f t="shared" si="9"/>
        <v>0</v>
      </c>
      <c r="N23" s="43" t="b">
        <f t="shared" si="10"/>
        <v>1</v>
      </c>
      <c r="O23" s="43" t="b">
        <f t="shared" si="25"/>
        <v>0</v>
      </c>
      <c r="P23" t="b">
        <f t="shared" si="11"/>
        <v>0</v>
      </c>
      <c r="Q23" s="43" t="b">
        <f t="shared" si="12"/>
        <v>0</v>
      </c>
      <c r="R23" s="43" t="b">
        <f t="shared" si="13"/>
        <v>0</v>
      </c>
      <c r="S23" s="43" t="b">
        <f t="shared" si="14"/>
        <v>0</v>
      </c>
      <c r="T23" t="b">
        <f t="shared" si="15"/>
        <v>0</v>
      </c>
      <c r="U23" t="b">
        <f t="shared" si="16"/>
        <v>0</v>
      </c>
      <c r="V23" t="b">
        <f t="shared" si="17"/>
        <v>0</v>
      </c>
      <c r="W23" t="b">
        <f t="shared" si="18"/>
        <v>0</v>
      </c>
      <c r="X23" t="b">
        <f t="shared" si="19"/>
        <v>0</v>
      </c>
      <c r="Y23" t="b">
        <f t="shared" si="20"/>
        <v>0</v>
      </c>
      <c r="Z23" t="b">
        <f t="shared" si="21"/>
        <v>0</v>
      </c>
      <c r="AA23" t="b">
        <f t="shared" si="22"/>
        <v>0</v>
      </c>
      <c r="AB23" t="b">
        <f t="shared" si="23"/>
        <v>0</v>
      </c>
    </row>
    <row r="24" spans="1:28" x14ac:dyDescent="0.35">
      <c r="A24" s="43">
        <f t="shared" si="26"/>
        <v>46288</v>
      </c>
      <c r="B24">
        <f t="shared" si="24"/>
        <v>3</v>
      </c>
      <c r="C24" s="19">
        <f t="shared" si="0"/>
        <v>0</v>
      </c>
      <c r="D24" s="19">
        <f t="shared" si="1"/>
        <v>0.33333333333333331</v>
      </c>
      <c r="E24" s="19">
        <f t="shared" si="2"/>
        <v>0.54166666666666663</v>
      </c>
      <c r="F24" s="19" t="b">
        <f t="shared" si="3"/>
        <v>0</v>
      </c>
      <c r="G24" s="19" t="str">
        <f t="shared" si="4"/>
        <v/>
      </c>
      <c r="H24" s="19" t="str">
        <f t="shared" si="5"/>
        <v/>
      </c>
      <c r="I24" s="19" t="str">
        <f t="shared" si="6"/>
        <v/>
      </c>
      <c r="J24">
        <f t="shared" si="7"/>
        <v>0</v>
      </c>
      <c r="K24" s="19">
        <f ca="1">OFFSET(Calendrier!$B$6,DAY(A24)-1,Paramétrage!J24*6+4)</f>
        <v>0.20833333333333331</v>
      </c>
      <c r="L24" s="19" t="str">
        <f t="shared" si="8"/>
        <v/>
      </c>
      <c r="M24" s="43" t="b">
        <f t="shared" si="9"/>
        <v>0</v>
      </c>
      <c r="N24" s="43" t="b">
        <f t="shared" si="10"/>
        <v>1</v>
      </c>
      <c r="O24" s="43" t="b">
        <f t="shared" si="25"/>
        <v>0</v>
      </c>
      <c r="P24" t="b">
        <f t="shared" si="11"/>
        <v>0</v>
      </c>
      <c r="Q24" s="43" t="b">
        <f t="shared" si="12"/>
        <v>0</v>
      </c>
      <c r="R24" s="43" t="b">
        <f t="shared" si="13"/>
        <v>0</v>
      </c>
      <c r="S24" s="43" t="b">
        <f t="shared" si="14"/>
        <v>0</v>
      </c>
      <c r="T24" t="b">
        <f t="shared" si="15"/>
        <v>0</v>
      </c>
      <c r="U24" t="b">
        <f t="shared" si="16"/>
        <v>0</v>
      </c>
      <c r="V24" t="b">
        <f t="shared" si="17"/>
        <v>0</v>
      </c>
      <c r="W24" t="b">
        <f t="shared" si="18"/>
        <v>0</v>
      </c>
      <c r="X24" t="b">
        <f t="shared" si="19"/>
        <v>0</v>
      </c>
      <c r="Y24" t="b">
        <f t="shared" si="20"/>
        <v>0</v>
      </c>
      <c r="Z24" t="b">
        <f t="shared" si="21"/>
        <v>0</v>
      </c>
      <c r="AA24" t="b">
        <f t="shared" si="22"/>
        <v>0</v>
      </c>
      <c r="AB24" t="b">
        <f t="shared" si="23"/>
        <v>0</v>
      </c>
    </row>
    <row r="25" spans="1:28" x14ac:dyDescent="0.35">
      <c r="A25" s="43">
        <f t="shared" si="26"/>
        <v>46289</v>
      </c>
      <c r="B25">
        <f t="shared" si="24"/>
        <v>4</v>
      </c>
      <c r="C25" s="19">
        <f t="shared" si="0"/>
        <v>3.125E-2</v>
      </c>
      <c r="D25" s="19">
        <f t="shared" si="1"/>
        <v>0.33333333333333331</v>
      </c>
      <c r="E25" s="19">
        <f t="shared" si="2"/>
        <v>0.70833333333333337</v>
      </c>
      <c r="F25" s="19" t="b">
        <f t="shared" si="3"/>
        <v>0</v>
      </c>
      <c r="G25" s="19" t="str">
        <f t="shared" si="4"/>
        <v/>
      </c>
      <c r="H25" s="19" t="str">
        <f t="shared" si="5"/>
        <v/>
      </c>
      <c r="I25" s="19" t="str">
        <f t="shared" si="6"/>
        <v/>
      </c>
      <c r="J25">
        <f t="shared" si="7"/>
        <v>0</v>
      </c>
      <c r="K25" s="19">
        <f ca="1">OFFSET(Calendrier!$B$6,DAY(A25)-1,Paramétrage!J25*6+4)</f>
        <v>0.35763888888888895</v>
      </c>
      <c r="L25" s="19" t="str">
        <f t="shared" si="8"/>
        <v/>
      </c>
      <c r="M25" s="43" t="b">
        <f t="shared" si="9"/>
        <v>0</v>
      </c>
      <c r="N25" s="43" t="b">
        <f t="shared" si="10"/>
        <v>1</v>
      </c>
      <c r="O25" s="43" t="b">
        <f t="shared" si="25"/>
        <v>0</v>
      </c>
      <c r="P25" t="b">
        <f t="shared" si="11"/>
        <v>0</v>
      </c>
      <c r="Q25" s="43" t="b">
        <f t="shared" si="12"/>
        <v>0</v>
      </c>
      <c r="R25" s="43" t="b">
        <f t="shared" si="13"/>
        <v>0</v>
      </c>
      <c r="S25" s="43" t="b">
        <f t="shared" si="14"/>
        <v>0</v>
      </c>
      <c r="T25" t="b">
        <f t="shared" si="15"/>
        <v>0</v>
      </c>
      <c r="U25" t="b">
        <f t="shared" si="16"/>
        <v>0</v>
      </c>
      <c r="V25" t="b">
        <f t="shared" si="17"/>
        <v>0</v>
      </c>
      <c r="W25" t="b">
        <f t="shared" si="18"/>
        <v>0</v>
      </c>
      <c r="X25" t="b">
        <f t="shared" si="19"/>
        <v>0</v>
      </c>
      <c r="Y25" t="b">
        <f t="shared" si="20"/>
        <v>0</v>
      </c>
      <c r="Z25" t="b">
        <f t="shared" si="21"/>
        <v>0</v>
      </c>
      <c r="AA25" t="b">
        <f t="shared" si="22"/>
        <v>0</v>
      </c>
      <c r="AB25" t="b">
        <f t="shared" si="23"/>
        <v>0</v>
      </c>
    </row>
    <row r="26" spans="1:28" x14ac:dyDescent="0.35">
      <c r="A26" s="43">
        <f t="shared" si="26"/>
        <v>46290</v>
      </c>
      <c r="B26">
        <f t="shared" si="24"/>
        <v>5</v>
      </c>
      <c r="C26" s="19">
        <f t="shared" si="0"/>
        <v>0</v>
      </c>
      <c r="D26" s="19">
        <f t="shared" si="1"/>
        <v>0.33333333333333331</v>
      </c>
      <c r="E26" s="19">
        <f t="shared" si="2"/>
        <v>0.70833333333333337</v>
      </c>
      <c r="F26" s="19" t="b">
        <f t="shared" si="3"/>
        <v>0</v>
      </c>
      <c r="G26" s="19" t="str">
        <f t="shared" si="4"/>
        <v/>
      </c>
      <c r="H26" s="19" t="str">
        <f t="shared" si="5"/>
        <v/>
      </c>
      <c r="I26" s="19" t="str">
        <f t="shared" si="6"/>
        <v/>
      </c>
      <c r="J26">
        <f t="shared" si="7"/>
        <v>0</v>
      </c>
      <c r="K26" s="19">
        <f ca="1">OFFSET(Calendrier!$B$6,DAY(A26)-1,Paramétrage!J26*6+4)</f>
        <v>0.38888888888888895</v>
      </c>
      <c r="L26" s="19" t="str">
        <f t="shared" si="8"/>
        <v/>
      </c>
      <c r="M26" s="43" t="b">
        <f t="shared" si="9"/>
        <v>0</v>
      </c>
      <c r="N26" s="43" t="b">
        <f t="shared" si="10"/>
        <v>1</v>
      </c>
      <c r="O26" s="43" t="b">
        <f t="shared" si="25"/>
        <v>0</v>
      </c>
      <c r="P26" t="b">
        <f t="shared" si="11"/>
        <v>0</v>
      </c>
      <c r="Q26" s="43" t="b">
        <f t="shared" si="12"/>
        <v>0</v>
      </c>
      <c r="R26" s="43" t="b">
        <f t="shared" si="13"/>
        <v>0</v>
      </c>
      <c r="S26" s="43" t="b">
        <f t="shared" si="14"/>
        <v>0</v>
      </c>
      <c r="T26" t="b">
        <f t="shared" si="15"/>
        <v>0</v>
      </c>
      <c r="U26" t="b">
        <f t="shared" si="16"/>
        <v>0</v>
      </c>
      <c r="V26" t="b">
        <f t="shared" si="17"/>
        <v>0</v>
      </c>
      <c r="W26" t="b">
        <f t="shared" si="18"/>
        <v>0</v>
      </c>
      <c r="X26" t="b">
        <f t="shared" si="19"/>
        <v>0</v>
      </c>
      <c r="Y26" t="b">
        <f t="shared" si="20"/>
        <v>0</v>
      </c>
      <c r="Z26" t="b">
        <f t="shared" si="21"/>
        <v>0</v>
      </c>
      <c r="AA26" t="b">
        <f t="shared" si="22"/>
        <v>0</v>
      </c>
      <c r="AB26" t="b">
        <f t="shared" si="23"/>
        <v>0</v>
      </c>
    </row>
    <row r="27" spans="1:28" x14ac:dyDescent="0.35">
      <c r="A27" s="43">
        <f t="shared" si="26"/>
        <v>46291</v>
      </c>
      <c r="B27">
        <f t="shared" si="24"/>
        <v>6</v>
      </c>
      <c r="C27" s="19">
        <f t="shared" si="0"/>
        <v>0</v>
      </c>
      <c r="D27" s="19">
        <f t="shared" si="1"/>
        <v>0</v>
      </c>
      <c r="E27" s="19">
        <f t="shared" si="2"/>
        <v>0</v>
      </c>
      <c r="F27" s="19" t="b">
        <f t="shared" si="3"/>
        <v>0</v>
      </c>
      <c r="G27" s="19" t="str">
        <f t="shared" si="4"/>
        <v/>
      </c>
      <c r="H27" s="19" t="str">
        <f t="shared" si="5"/>
        <v/>
      </c>
      <c r="I27" s="19" t="str">
        <f t="shared" si="6"/>
        <v/>
      </c>
      <c r="J27">
        <f t="shared" si="7"/>
        <v>0</v>
      </c>
      <c r="K27" s="19">
        <f ca="1">OFFSET(Calendrier!$B$6,DAY(A27)-1,Paramétrage!J27*6+4)</f>
        <v>0</v>
      </c>
      <c r="L27" s="19" t="str">
        <f t="shared" si="8"/>
        <v/>
      </c>
      <c r="M27" s="43" t="b">
        <f t="shared" si="9"/>
        <v>0</v>
      </c>
      <c r="N27" s="43" t="b">
        <f t="shared" si="10"/>
        <v>0</v>
      </c>
      <c r="O27" s="43" t="b">
        <f t="shared" si="25"/>
        <v>0</v>
      </c>
      <c r="P27" t="b">
        <f t="shared" si="11"/>
        <v>0</v>
      </c>
      <c r="Q27" s="43" t="b">
        <f t="shared" si="12"/>
        <v>1</v>
      </c>
      <c r="R27" s="43" t="b">
        <f t="shared" si="13"/>
        <v>0</v>
      </c>
      <c r="S27" s="43" t="b">
        <f t="shared" si="14"/>
        <v>0</v>
      </c>
      <c r="T27" t="b">
        <f t="shared" si="15"/>
        <v>0</v>
      </c>
      <c r="U27" t="b">
        <f t="shared" si="16"/>
        <v>0</v>
      </c>
      <c r="V27" t="b">
        <f t="shared" si="17"/>
        <v>0</v>
      </c>
      <c r="W27" t="b">
        <f t="shared" si="18"/>
        <v>0</v>
      </c>
      <c r="X27" t="b">
        <f t="shared" si="19"/>
        <v>0</v>
      </c>
      <c r="Y27" t="b">
        <f t="shared" si="20"/>
        <v>0</v>
      </c>
      <c r="Z27" t="b">
        <f t="shared" si="21"/>
        <v>0</v>
      </c>
      <c r="AA27" t="b">
        <f t="shared" si="22"/>
        <v>0</v>
      </c>
      <c r="AB27" t="b">
        <f t="shared" si="23"/>
        <v>0</v>
      </c>
    </row>
    <row r="28" spans="1:28" x14ac:dyDescent="0.35">
      <c r="A28" s="43">
        <f t="shared" si="26"/>
        <v>46292</v>
      </c>
      <c r="B28">
        <f t="shared" si="24"/>
        <v>7</v>
      </c>
      <c r="C28" s="19">
        <f t="shared" si="0"/>
        <v>0</v>
      </c>
      <c r="D28" s="19">
        <f t="shared" si="1"/>
        <v>0</v>
      </c>
      <c r="E28" s="19">
        <f t="shared" si="2"/>
        <v>0</v>
      </c>
      <c r="F28" s="19" t="b">
        <f t="shared" si="3"/>
        <v>0</v>
      </c>
      <c r="G28" s="19" t="str">
        <f t="shared" si="4"/>
        <v/>
      </c>
      <c r="H28" s="19" t="str">
        <f t="shared" si="5"/>
        <v/>
      </c>
      <c r="I28" s="19" t="str">
        <f t="shared" si="6"/>
        <v/>
      </c>
      <c r="J28">
        <f t="shared" si="7"/>
        <v>0</v>
      </c>
      <c r="K28" s="19">
        <f ca="1">OFFSET(Calendrier!$B$6,DAY(A28)-1,Paramétrage!J28*6+4)</f>
        <v>0</v>
      </c>
      <c r="L28" s="19" t="str">
        <f t="shared" si="8"/>
        <v/>
      </c>
      <c r="M28" s="43" t="b">
        <f t="shared" si="9"/>
        <v>0</v>
      </c>
      <c r="N28" s="43" t="b">
        <f t="shared" si="10"/>
        <v>0</v>
      </c>
      <c r="O28" s="43" t="b">
        <f t="shared" si="25"/>
        <v>0</v>
      </c>
      <c r="P28" t="b">
        <f t="shared" si="11"/>
        <v>0</v>
      </c>
      <c r="Q28" s="43" t="b">
        <f t="shared" si="12"/>
        <v>1</v>
      </c>
      <c r="R28" s="43" t="b">
        <f t="shared" si="13"/>
        <v>0</v>
      </c>
      <c r="S28" s="43" t="b">
        <f t="shared" si="14"/>
        <v>0</v>
      </c>
      <c r="T28" t="b">
        <f t="shared" si="15"/>
        <v>0</v>
      </c>
      <c r="U28" t="b">
        <f t="shared" si="16"/>
        <v>0</v>
      </c>
      <c r="V28" t="b">
        <f t="shared" si="17"/>
        <v>0</v>
      </c>
      <c r="W28" t="b">
        <f t="shared" si="18"/>
        <v>0</v>
      </c>
      <c r="X28" t="b">
        <f t="shared" si="19"/>
        <v>0</v>
      </c>
      <c r="Y28" t="b">
        <f t="shared" si="20"/>
        <v>0</v>
      </c>
      <c r="Z28" t="b">
        <f t="shared" si="21"/>
        <v>0</v>
      </c>
      <c r="AA28" t="b">
        <f t="shared" si="22"/>
        <v>0</v>
      </c>
      <c r="AB28" t="b">
        <f t="shared" si="23"/>
        <v>0</v>
      </c>
    </row>
    <row r="29" spans="1:28" x14ac:dyDescent="0.35">
      <c r="A29" s="43">
        <f t="shared" si="26"/>
        <v>46293</v>
      </c>
      <c r="B29">
        <f t="shared" si="24"/>
        <v>1</v>
      </c>
      <c r="C29" s="19">
        <f t="shared" si="0"/>
        <v>3.125E-2</v>
      </c>
      <c r="D29" s="19">
        <f t="shared" si="1"/>
        <v>0.33333333333333331</v>
      </c>
      <c r="E29" s="19">
        <f t="shared" si="2"/>
        <v>0.70833333333333337</v>
      </c>
      <c r="F29" s="19" t="b">
        <f t="shared" si="3"/>
        <v>0</v>
      </c>
      <c r="G29" s="19" t="str">
        <f t="shared" si="4"/>
        <v/>
      </c>
      <c r="H29" s="19" t="str">
        <f t="shared" si="5"/>
        <v/>
      </c>
      <c r="I29" s="19" t="str">
        <f t="shared" si="6"/>
        <v/>
      </c>
      <c r="J29">
        <f t="shared" si="7"/>
        <v>0</v>
      </c>
      <c r="K29" s="19">
        <f ca="1">OFFSET(Calendrier!$B$6,DAY(A29)-1,Paramétrage!J29*6+4)</f>
        <v>0.35763888888888895</v>
      </c>
      <c r="L29" s="19" t="str">
        <f t="shared" si="8"/>
        <v/>
      </c>
      <c r="M29" s="43" t="b">
        <f t="shared" si="9"/>
        <v>0</v>
      </c>
      <c r="N29" s="43" t="b">
        <f t="shared" si="10"/>
        <v>1</v>
      </c>
      <c r="O29" s="43" t="b">
        <f t="shared" si="25"/>
        <v>0</v>
      </c>
      <c r="P29" t="b">
        <f t="shared" si="11"/>
        <v>0</v>
      </c>
      <c r="Q29" s="43" t="b">
        <f t="shared" si="12"/>
        <v>0</v>
      </c>
      <c r="R29" s="43" t="b">
        <f t="shared" si="13"/>
        <v>0</v>
      </c>
      <c r="S29" s="43" t="b">
        <f t="shared" si="14"/>
        <v>0</v>
      </c>
      <c r="T29" t="b">
        <f t="shared" si="15"/>
        <v>0</v>
      </c>
      <c r="U29" t="b">
        <f t="shared" si="16"/>
        <v>0</v>
      </c>
      <c r="V29" t="b">
        <f t="shared" si="17"/>
        <v>0</v>
      </c>
      <c r="W29" t="b">
        <f t="shared" si="18"/>
        <v>0</v>
      </c>
      <c r="X29" t="b">
        <f t="shared" si="19"/>
        <v>0</v>
      </c>
      <c r="Y29" t="b">
        <f t="shared" si="20"/>
        <v>0</v>
      </c>
      <c r="Z29" t="b">
        <f t="shared" si="21"/>
        <v>0</v>
      </c>
      <c r="AA29" t="b">
        <f t="shared" si="22"/>
        <v>0</v>
      </c>
      <c r="AB29" t="b">
        <f t="shared" si="23"/>
        <v>0</v>
      </c>
    </row>
    <row r="30" spans="1:28" x14ac:dyDescent="0.35">
      <c r="A30" s="43">
        <f t="shared" si="26"/>
        <v>46294</v>
      </c>
      <c r="B30">
        <f t="shared" si="24"/>
        <v>2</v>
      </c>
      <c r="C30" s="19">
        <f t="shared" si="0"/>
        <v>3.125E-2</v>
      </c>
      <c r="D30" s="19">
        <f t="shared" si="1"/>
        <v>0.33333333333333331</v>
      </c>
      <c r="E30" s="19">
        <f t="shared" si="2"/>
        <v>0.75</v>
      </c>
      <c r="F30" s="19" t="b">
        <f t="shared" si="3"/>
        <v>0</v>
      </c>
      <c r="G30" s="19" t="str">
        <f t="shared" si="4"/>
        <v/>
      </c>
      <c r="H30" s="19" t="str">
        <f t="shared" si="5"/>
        <v/>
      </c>
      <c r="I30" s="19" t="str">
        <f t="shared" si="6"/>
        <v/>
      </c>
      <c r="J30">
        <f t="shared" si="7"/>
        <v>0</v>
      </c>
      <c r="K30" s="19">
        <f ca="1">OFFSET(Calendrier!$B$6,DAY(A30)-1,Paramétrage!J30*6+4)</f>
        <v>0.39930555555555558</v>
      </c>
      <c r="L30" s="19" t="str">
        <f t="shared" si="8"/>
        <v/>
      </c>
      <c r="M30" s="43" t="b">
        <f t="shared" si="9"/>
        <v>0</v>
      </c>
      <c r="N30" s="43" t="b">
        <f t="shared" si="10"/>
        <v>1</v>
      </c>
      <c r="O30" s="43" t="b">
        <f t="shared" si="25"/>
        <v>0</v>
      </c>
      <c r="P30" t="b">
        <f t="shared" si="11"/>
        <v>0</v>
      </c>
      <c r="Q30" s="43" t="b">
        <f t="shared" si="12"/>
        <v>0</v>
      </c>
      <c r="R30" s="43" t="b">
        <f t="shared" si="13"/>
        <v>0</v>
      </c>
      <c r="S30" s="43" t="b">
        <f t="shared" si="14"/>
        <v>0</v>
      </c>
      <c r="T30" t="b">
        <f t="shared" si="15"/>
        <v>0</v>
      </c>
      <c r="U30" t="b">
        <f t="shared" si="16"/>
        <v>0</v>
      </c>
      <c r="V30" t="b">
        <f t="shared" si="17"/>
        <v>0</v>
      </c>
      <c r="W30" t="b">
        <f t="shared" si="18"/>
        <v>0</v>
      </c>
      <c r="X30" t="b">
        <f t="shared" si="19"/>
        <v>0</v>
      </c>
      <c r="Y30" t="b">
        <f t="shared" si="20"/>
        <v>0</v>
      </c>
      <c r="Z30" t="b">
        <f t="shared" si="21"/>
        <v>0</v>
      </c>
      <c r="AA30" t="b">
        <f t="shared" si="22"/>
        <v>0</v>
      </c>
      <c r="AB30" t="b">
        <f t="shared" si="23"/>
        <v>0</v>
      </c>
    </row>
    <row r="31" spans="1:28" x14ac:dyDescent="0.35">
      <c r="A31" s="43">
        <f t="shared" si="26"/>
        <v>46295</v>
      </c>
      <c r="B31">
        <f t="shared" si="24"/>
        <v>3</v>
      </c>
      <c r="C31" s="19">
        <f t="shared" si="0"/>
        <v>0</v>
      </c>
      <c r="D31" s="19">
        <f t="shared" si="1"/>
        <v>0.33333333333333331</v>
      </c>
      <c r="E31" s="19">
        <f t="shared" si="2"/>
        <v>0.54166666666666663</v>
      </c>
      <c r="F31" s="19" t="b">
        <f t="shared" si="3"/>
        <v>0</v>
      </c>
      <c r="G31" s="19" t="str">
        <f t="shared" si="4"/>
        <v/>
      </c>
      <c r="H31" s="19" t="str">
        <f t="shared" si="5"/>
        <v/>
      </c>
      <c r="I31" s="19" t="str">
        <f t="shared" si="6"/>
        <v/>
      </c>
      <c r="J31">
        <f t="shared" si="7"/>
        <v>0</v>
      </c>
      <c r="K31" s="19">
        <f ca="1">OFFSET(Calendrier!$B$6,DAY(A31)-1,Paramétrage!J31*6+4)</f>
        <v>0.20833333333333331</v>
      </c>
      <c r="L31" s="19" t="str">
        <f t="shared" si="8"/>
        <v/>
      </c>
      <c r="M31" s="43" t="b">
        <f t="shared" si="9"/>
        <v>0</v>
      </c>
      <c r="N31" s="43" t="b">
        <f t="shared" si="10"/>
        <v>1</v>
      </c>
      <c r="O31" s="43" t="b">
        <f t="shared" si="25"/>
        <v>0</v>
      </c>
      <c r="P31" t="b">
        <f t="shared" si="11"/>
        <v>0</v>
      </c>
      <c r="Q31" s="43" t="b">
        <f t="shared" si="12"/>
        <v>0</v>
      </c>
      <c r="R31" s="43" t="b">
        <f t="shared" si="13"/>
        <v>0</v>
      </c>
      <c r="S31" s="43" t="b">
        <f t="shared" si="14"/>
        <v>0</v>
      </c>
      <c r="T31" t="b">
        <f t="shared" si="15"/>
        <v>0</v>
      </c>
      <c r="U31" t="b">
        <f t="shared" si="16"/>
        <v>0</v>
      </c>
      <c r="V31" t="b">
        <f t="shared" si="17"/>
        <v>0</v>
      </c>
      <c r="W31" t="b">
        <f t="shared" si="18"/>
        <v>0</v>
      </c>
      <c r="X31" t="b">
        <f t="shared" si="19"/>
        <v>0</v>
      </c>
      <c r="Y31" t="b">
        <f t="shared" si="20"/>
        <v>0</v>
      </c>
      <c r="Z31" t="b">
        <f t="shared" si="21"/>
        <v>0</v>
      </c>
      <c r="AA31" t="b">
        <f t="shared" si="22"/>
        <v>0</v>
      </c>
      <c r="AB31" t="b">
        <f t="shared" si="23"/>
        <v>0</v>
      </c>
    </row>
    <row r="32" spans="1:28" x14ac:dyDescent="0.35">
      <c r="A32" s="43">
        <f t="shared" si="26"/>
        <v>46296</v>
      </c>
      <c r="B32">
        <f t="shared" si="24"/>
        <v>4</v>
      </c>
      <c r="C32" s="19">
        <f t="shared" si="0"/>
        <v>3.125E-2</v>
      </c>
      <c r="D32" s="19">
        <f t="shared" si="1"/>
        <v>0.33333333333333331</v>
      </c>
      <c r="E32" s="19">
        <f t="shared" si="2"/>
        <v>0.70833333333333337</v>
      </c>
      <c r="F32" s="19" t="b">
        <f t="shared" si="3"/>
        <v>0</v>
      </c>
      <c r="G32" s="19" t="str">
        <f t="shared" si="4"/>
        <v/>
      </c>
      <c r="H32" s="19" t="str">
        <f t="shared" si="5"/>
        <v/>
      </c>
      <c r="I32" s="19" t="str">
        <f t="shared" si="6"/>
        <v/>
      </c>
      <c r="J32">
        <f t="shared" si="7"/>
        <v>1</v>
      </c>
      <c r="K32" s="19">
        <f ca="1">OFFSET(Calendrier!$B$6,DAY(A32)-1,Paramétrage!J32*6+4)</f>
        <v>0.35763888888888895</v>
      </c>
      <c r="L32" s="19" t="str">
        <f t="shared" si="8"/>
        <v/>
      </c>
      <c r="M32" s="43" t="b">
        <f t="shared" si="9"/>
        <v>0</v>
      </c>
      <c r="N32" s="43" t="b">
        <f t="shared" si="10"/>
        <v>1</v>
      </c>
      <c r="O32" s="43" t="b">
        <f t="shared" si="25"/>
        <v>0</v>
      </c>
      <c r="P32" t="b">
        <f t="shared" si="11"/>
        <v>0</v>
      </c>
      <c r="Q32" s="43" t="b">
        <f t="shared" si="12"/>
        <v>0</v>
      </c>
      <c r="R32" s="43" t="b">
        <f t="shared" si="13"/>
        <v>0</v>
      </c>
      <c r="S32" s="43" t="b">
        <f t="shared" si="14"/>
        <v>0</v>
      </c>
      <c r="T32" t="b">
        <f t="shared" si="15"/>
        <v>0</v>
      </c>
      <c r="U32" t="b">
        <f t="shared" si="16"/>
        <v>0</v>
      </c>
      <c r="V32" t="b">
        <f t="shared" si="17"/>
        <v>0</v>
      </c>
      <c r="W32" t="b">
        <f t="shared" si="18"/>
        <v>0</v>
      </c>
      <c r="X32" t="b">
        <f t="shared" si="19"/>
        <v>0</v>
      </c>
      <c r="Y32" t="b">
        <f t="shared" si="20"/>
        <v>0</v>
      </c>
      <c r="Z32" t="b">
        <f t="shared" si="21"/>
        <v>0</v>
      </c>
      <c r="AA32" t="b">
        <f t="shared" si="22"/>
        <v>0</v>
      </c>
      <c r="AB32" t="b">
        <f t="shared" si="23"/>
        <v>0</v>
      </c>
    </row>
    <row r="33" spans="1:28" x14ac:dyDescent="0.35">
      <c r="A33" s="43">
        <f t="shared" si="26"/>
        <v>46297</v>
      </c>
      <c r="B33">
        <f t="shared" si="24"/>
        <v>5</v>
      </c>
      <c r="C33" s="19">
        <f t="shared" si="0"/>
        <v>0</v>
      </c>
      <c r="D33" s="19">
        <f t="shared" si="1"/>
        <v>0.33333333333333331</v>
      </c>
      <c r="E33" s="19">
        <f t="shared" si="2"/>
        <v>0.70833333333333337</v>
      </c>
      <c r="F33" s="19" t="b">
        <f t="shared" si="3"/>
        <v>0</v>
      </c>
      <c r="G33" s="19" t="str">
        <f t="shared" si="4"/>
        <v/>
      </c>
      <c r="H33" s="19" t="str">
        <f t="shared" si="5"/>
        <v/>
      </c>
      <c r="I33" s="19" t="str">
        <f t="shared" si="6"/>
        <v/>
      </c>
      <c r="J33">
        <f t="shared" si="7"/>
        <v>1</v>
      </c>
      <c r="K33" s="19">
        <f ca="1">OFFSET(Calendrier!$B$6,DAY(A33)-1,Paramétrage!J33*6+4)</f>
        <v>0.38888888888888895</v>
      </c>
      <c r="L33" s="19" t="str">
        <f t="shared" si="8"/>
        <v/>
      </c>
      <c r="M33" s="43" t="b">
        <f t="shared" si="9"/>
        <v>0</v>
      </c>
      <c r="N33" s="43" t="b">
        <f t="shared" si="10"/>
        <v>1</v>
      </c>
      <c r="O33" s="43" t="b">
        <f t="shared" si="25"/>
        <v>0</v>
      </c>
      <c r="P33" t="b">
        <f t="shared" si="11"/>
        <v>0</v>
      </c>
      <c r="Q33" s="43" t="b">
        <f t="shared" si="12"/>
        <v>0</v>
      </c>
      <c r="R33" s="43" t="b">
        <f t="shared" si="13"/>
        <v>0</v>
      </c>
      <c r="S33" s="43" t="b">
        <f t="shared" si="14"/>
        <v>0</v>
      </c>
      <c r="T33" t="b">
        <f t="shared" si="15"/>
        <v>0</v>
      </c>
      <c r="U33" t="b">
        <f t="shared" si="16"/>
        <v>0</v>
      </c>
      <c r="V33" t="b">
        <f t="shared" si="17"/>
        <v>0</v>
      </c>
      <c r="W33" t="b">
        <f t="shared" si="18"/>
        <v>0</v>
      </c>
      <c r="X33" t="b">
        <f t="shared" si="19"/>
        <v>0</v>
      </c>
      <c r="Y33" t="b">
        <f t="shared" si="20"/>
        <v>0</v>
      </c>
      <c r="Z33" t="b">
        <f t="shared" si="21"/>
        <v>0</v>
      </c>
      <c r="AA33" t="b">
        <f t="shared" si="22"/>
        <v>0</v>
      </c>
      <c r="AB33" t="b">
        <f t="shared" si="23"/>
        <v>0</v>
      </c>
    </row>
    <row r="34" spans="1:28" x14ac:dyDescent="0.35">
      <c r="A34" s="43">
        <f t="shared" si="26"/>
        <v>46298</v>
      </c>
      <c r="B34">
        <f t="shared" si="24"/>
        <v>6</v>
      </c>
      <c r="C34" s="19">
        <f t="shared" si="0"/>
        <v>0</v>
      </c>
      <c r="D34" s="19">
        <f t="shared" si="1"/>
        <v>0</v>
      </c>
      <c r="E34" s="19">
        <f t="shared" si="2"/>
        <v>0</v>
      </c>
      <c r="F34" s="19" t="b">
        <f t="shared" si="3"/>
        <v>0</v>
      </c>
      <c r="G34" s="19" t="str">
        <f t="shared" si="4"/>
        <v/>
      </c>
      <c r="H34" s="19" t="str">
        <f t="shared" si="5"/>
        <v/>
      </c>
      <c r="I34" s="19" t="str">
        <f t="shared" si="6"/>
        <v/>
      </c>
      <c r="J34">
        <f t="shared" si="7"/>
        <v>1</v>
      </c>
      <c r="K34" s="19">
        <f ca="1">OFFSET(Calendrier!$B$6,DAY(A34)-1,Paramétrage!J34*6+4)</f>
        <v>0</v>
      </c>
      <c r="L34" s="19" t="str">
        <f t="shared" si="8"/>
        <v/>
      </c>
      <c r="M34" s="43" t="b">
        <f t="shared" si="9"/>
        <v>0</v>
      </c>
      <c r="N34" s="43" t="b">
        <f t="shared" si="10"/>
        <v>0</v>
      </c>
      <c r="O34" s="43" t="b">
        <f t="shared" si="25"/>
        <v>0</v>
      </c>
      <c r="P34" t="b">
        <f t="shared" si="11"/>
        <v>0</v>
      </c>
      <c r="Q34" s="43" t="b">
        <f t="shared" si="12"/>
        <v>1</v>
      </c>
      <c r="R34" s="43" t="b">
        <f t="shared" si="13"/>
        <v>0</v>
      </c>
      <c r="S34" s="43" t="b">
        <f t="shared" si="14"/>
        <v>0</v>
      </c>
      <c r="T34" t="b">
        <f t="shared" si="15"/>
        <v>0</v>
      </c>
      <c r="U34" t="b">
        <f t="shared" si="16"/>
        <v>0</v>
      </c>
      <c r="V34" t="b">
        <f t="shared" si="17"/>
        <v>0</v>
      </c>
      <c r="W34" t="b">
        <f t="shared" si="18"/>
        <v>0</v>
      </c>
      <c r="X34" t="b">
        <f t="shared" si="19"/>
        <v>0</v>
      </c>
      <c r="Y34" t="b">
        <f t="shared" si="20"/>
        <v>0</v>
      </c>
      <c r="Z34" t="b">
        <f t="shared" si="21"/>
        <v>0</v>
      </c>
      <c r="AA34" t="b">
        <f t="shared" si="22"/>
        <v>0</v>
      </c>
      <c r="AB34" t="b">
        <f t="shared" si="23"/>
        <v>0</v>
      </c>
    </row>
    <row r="35" spans="1:28" x14ac:dyDescent="0.35">
      <c r="A35" s="43">
        <f t="shared" si="26"/>
        <v>46299</v>
      </c>
      <c r="B35">
        <f t="shared" si="24"/>
        <v>7</v>
      </c>
      <c r="C35" s="19">
        <f t="shared" si="0"/>
        <v>0</v>
      </c>
      <c r="D35" s="19">
        <f t="shared" si="1"/>
        <v>0</v>
      </c>
      <c r="E35" s="19">
        <f t="shared" si="2"/>
        <v>0</v>
      </c>
      <c r="F35" s="19" t="b">
        <f t="shared" si="3"/>
        <v>0</v>
      </c>
      <c r="G35" s="19" t="str">
        <f t="shared" si="4"/>
        <v/>
      </c>
      <c r="H35" s="19" t="str">
        <f t="shared" si="5"/>
        <v/>
      </c>
      <c r="I35" s="19" t="str">
        <f t="shared" si="6"/>
        <v/>
      </c>
      <c r="J35">
        <f t="shared" si="7"/>
        <v>1</v>
      </c>
      <c r="K35" s="19">
        <f ca="1">OFFSET(Calendrier!$B$6,DAY(A35)-1,Paramétrage!J35*6+4)</f>
        <v>0</v>
      </c>
      <c r="L35" s="19" t="str">
        <f t="shared" si="8"/>
        <v/>
      </c>
      <c r="M35" s="43" t="b">
        <f t="shared" si="9"/>
        <v>0</v>
      </c>
      <c r="N35" s="43" t="b">
        <f t="shared" si="10"/>
        <v>0</v>
      </c>
      <c r="O35" s="43" t="b">
        <f t="shared" si="25"/>
        <v>0</v>
      </c>
      <c r="P35" t="b">
        <f t="shared" si="11"/>
        <v>0</v>
      </c>
      <c r="Q35" s="43" t="b">
        <f t="shared" si="12"/>
        <v>1</v>
      </c>
      <c r="R35" s="43" t="b">
        <f t="shared" si="13"/>
        <v>0</v>
      </c>
      <c r="S35" s="43" t="b">
        <f t="shared" si="14"/>
        <v>0</v>
      </c>
      <c r="T35" t="b">
        <f t="shared" si="15"/>
        <v>0</v>
      </c>
      <c r="U35" t="b">
        <f t="shared" si="16"/>
        <v>0</v>
      </c>
      <c r="V35" t="b">
        <f t="shared" si="17"/>
        <v>0</v>
      </c>
      <c r="W35" t="b">
        <f t="shared" si="18"/>
        <v>0</v>
      </c>
      <c r="X35" t="b">
        <f t="shared" si="19"/>
        <v>0</v>
      </c>
      <c r="Y35" t="b">
        <f t="shared" si="20"/>
        <v>0</v>
      </c>
      <c r="Z35" t="b">
        <f t="shared" si="21"/>
        <v>0</v>
      </c>
      <c r="AA35" t="b">
        <f t="shared" si="22"/>
        <v>0</v>
      </c>
      <c r="AB35" t="b">
        <f t="shared" si="23"/>
        <v>0</v>
      </c>
    </row>
    <row r="36" spans="1:28" x14ac:dyDescent="0.35">
      <c r="A36" s="43">
        <f t="shared" si="26"/>
        <v>46300</v>
      </c>
      <c r="B36">
        <f t="shared" si="24"/>
        <v>1</v>
      </c>
      <c r="C36" s="19">
        <f t="shared" si="0"/>
        <v>3.125E-2</v>
      </c>
      <c r="D36" s="19">
        <f t="shared" si="1"/>
        <v>0.33333333333333331</v>
      </c>
      <c r="E36" s="19">
        <f t="shared" si="2"/>
        <v>0.70833333333333337</v>
      </c>
      <c r="F36" s="19" t="b">
        <f t="shared" si="3"/>
        <v>0</v>
      </c>
      <c r="G36" s="19" t="str">
        <f t="shared" si="4"/>
        <v/>
      </c>
      <c r="H36" s="19" t="str">
        <f t="shared" si="5"/>
        <v/>
      </c>
      <c r="I36" s="19" t="str">
        <f t="shared" si="6"/>
        <v/>
      </c>
      <c r="J36">
        <f t="shared" si="7"/>
        <v>1</v>
      </c>
      <c r="K36" s="19">
        <f ca="1">OFFSET(Calendrier!$B$6,DAY(A36)-1,Paramétrage!J36*6+4)</f>
        <v>0.35763888888888895</v>
      </c>
      <c r="L36" s="19" t="str">
        <f t="shared" si="8"/>
        <v/>
      </c>
      <c r="M36" s="43" t="b">
        <f t="shared" si="9"/>
        <v>0</v>
      </c>
      <c r="N36" s="43" t="b">
        <f t="shared" si="10"/>
        <v>1</v>
      </c>
      <c r="O36" s="43" t="b">
        <f t="shared" si="25"/>
        <v>0</v>
      </c>
      <c r="P36" t="b">
        <f t="shared" si="11"/>
        <v>0</v>
      </c>
      <c r="Q36" s="43" t="b">
        <f t="shared" si="12"/>
        <v>0</v>
      </c>
      <c r="R36" s="43" t="b">
        <f t="shared" si="13"/>
        <v>0</v>
      </c>
      <c r="S36" s="43" t="b">
        <f t="shared" si="14"/>
        <v>0</v>
      </c>
      <c r="T36" t="b">
        <f t="shared" si="15"/>
        <v>0</v>
      </c>
      <c r="U36" t="b">
        <f t="shared" si="16"/>
        <v>0</v>
      </c>
      <c r="V36" t="b">
        <f t="shared" si="17"/>
        <v>0</v>
      </c>
      <c r="W36" t="b">
        <f t="shared" si="18"/>
        <v>0</v>
      </c>
      <c r="X36" t="b">
        <f t="shared" si="19"/>
        <v>0</v>
      </c>
      <c r="Y36" t="b">
        <f t="shared" si="20"/>
        <v>0</v>
      </c>
      <c r="Z36" t="b">
        <f t="shared" si="21"/>
        <v>0</v>
      </c>
      <c r="AA36" t="b">
        <f t="shared" si="22"/>
        <v>0</v>
      </c>
      <c r="AB36" t="b">
        <f t="shared" si="23"/>
        <v>0</v>
      </c>
    </row>
    <row r="37" spans="1:28" x14ac:dyDescent="0.35">
      <c r="A37" s="43">
        <f t="shared" si="26"/>
        <v>46301</v>
      </c>
      <c r="B37">
        <f t="shared" si="24"/>
        <v>2</v>
      </c>
      <c r="C37" s="19">
        <f t="shared" si="0"/>
        <v>3.125E-2</v>
      </c>
      <c r="D37" s="19">
        <f t="shared" si="1"/>
        <v>0.33333333333333331</v>
      </c>
      <c r="E37" s="19">
        <f t="shared" si="2"/>
        <v>0.75</v>
      </c>
      <c r="F37" s="19" t="b">
        <f t="shared" si="3"/>
        <v>0</v>
      </c>
      <c r="G37" s="19" t="str">
        <f t="shared" si="4"/>
        <v/>
      </c>
      <c r="H37" s="19" t="str">
        <f t="shared" si="5"/>
        <v/>
      </c>
      <c r="I37" s="19" t="str">
        <f t="shared" si="6"/>
        <v/>
      </c>
      <c r="J37">
        <f t="shared" si="7"/>
        <v>1</v>
      </c>
      <c r="K37" s="19">
        <f ca="1">OFFSET(Calendrier!$B$6,DAY(A37)-1,Paramétrage!J37*6+4)</f>
        <v>0.39930555555555558</v>
      </c>
      <c r="L37" s="19" t="str">
        <f t="shared" si="8"/>
        <v/>
      </c>
      <c r="M37" s="43" t="b">
        <f t="shared" si="9"/>
        <v>0</v>
      </c>
      <c r="N37" s="43" t="b">
        <f t="shared" si="10"/>
        <v>1</v>
      </c>
      <c r="O37" s="43" t="b">
        <f t="shared" si="25"/>
        <v>0</v>
      </c>
      <c r="P37" t="b">
        <f t="shared" si="11"/>
        <v>0</v>
      </c>
      <c r="Q37" s="43" t="b">
        <f t="shared" si="12"/>
        <v>0</v>
      </c>
      <c r="R37" s="43" t="b">
        <f t="shared" si="13"/>
        <v>0</v>
      </c>
      <c r="S37" s="43" t="b">
        <f t="shared" si="14"/>
        <v>0</v>
      </c>
      <c r="T37" t="b">
        <f t="shared" si="15"/>
        <v>0</v>
      </c>
      <c r="U37" t="b">
        <f t="shared" si="16"/>
        <v>0</v>
      </c>
      <c r="V37" t="b">
        <f t="shared" si="17"/>
        <v>0</v>
      </c>
      <c r="W37" t="b">
        <f t="shared" si="18"/>
        <v>0</v>
      </c>
      <c r="X37" t="b">
        <f t="shared" si="19"/>
        <v>0</v>
      </c>
      <c r="Y37" t="b">
        <f t="shared" si="20"/>
        <v>0</v>
      </c>
      <c r="Z37" t="b">
        <f t="shared" si="21"/>
        <v>0</v>
      </c>
      <c r="AA37" t="b">
        <f t="shared" si="22"/>
        <v>0</v>
      </c>
      <c r="AB37" t="b">
        <f t="shared" si="23"/>
        <v>0</v>
      </c>
    </row>
    <row r="38" spans="1:28" x14ac:dyDescent="0.35">
      <c r="A38" s="43">
        <f t="shared" si="26"/>
        <v>46302</v>
      </c>
      <c r="B38">
        <f t="shared" si="24"/>
        <v>3</v>
      </c>
      <c r="C38" s="19">
        <f t="shared" si="0"/>
        <v>0</v>
      </c>
      <c r="D38" s="19">
        <f t="shared" si="1"/>
        <v>0.33333333333333331</v>
      </c>
      <c r="E38" s="19">
        <f t="shared" si="2"/>
        <v>0.54166666666666663</v>
      </c>
      <c r="F38" s="19" t="b">
        <f t="shared" si="3"/>
        <v>0</v>
      </c>
      <c r="G38" s="19" t="str">
        <f t="shared" si="4"/>
        <v/>
      </c>
      <c r="H38" s="19" t="str">
        <f t="shared" si="5"/>
        <v/>
      </c>
      <c r="I38" s="19" t="str">
        <f t="shared" si="6"/>
        <v/>
      </c>
      <c r="J38">
        <f t="shared" si="7"/>
        <v>1</v>
      </c>
      <c r="K38" s="19">
        <f ca="1">OFFSET(Calendrier!$B$6,DAY(A38)-1,Paramétrage!J38*6+4)</f>
        <v>0.20833333333333331</v>
      </c>
      <c r="L38" s="19" t="str">
        <f t="shared" si="8"/>
        <v/>
      </c>
      <c r="M38" s="43" t="b">
        <f t="shared" si="9"/>
        <v>0</v>
      </c>
      <c r="N38" s="43" t="b">
        <f t="shared" si="10"/>
        <v>1</v>
      </c>
      <c r="O38" s="43" t="b">
        <f t="shared" si="25"/>
        <v>0</v>
      </c>
      <c r="P38" t="b">
        <f t="shared" si="11"/>
        <v>0</v>
      </c>
      <c r="Q38" s="43" t="b">
        <f t="shared" si="12"/>
        <v>0</v>
      </c>
      <c r="R38" s="43" t="b">
        <f t="shared" si="13"/>
        <v>0</v>
      </c>
      <c r="S38" s="43" t="b">
        <f t="shared" si="14"/>
        <v>0</v>
      </c>
      <c r="T38" t="b">
        <f t="shared" si="15"/>
        <v>0</v>
      </c>
      <c r="U38" t="b">
        <f t="shared" si="16"/>
        <v>0</v>
      </c>
      <c r="V38" t="b">
        <f t="shared" si="17"/>
        <v>0</v>
      </c>
      <c r="W38" t="b">
        <f t="shared" si="18"/>
        <v>0</v>
      </c>
      <c r="X38" t="b">
        <f t="shared" si="19"/>
        <v>0</v>
      </c>
      <c r="Y38" t="b">
        <f t="shared" si="20"/>
        <v>0</v>
      </c>
      <c r="Z38" t="b">
        <f t="shared" si="21"/>
        <v>0</v>
      </c>
      <c r="AA38" t="b">
        <f t="shared" si="22"/>
        <v>0</v>
      </c>
      <c r="AB38" t="b">
        <f t="shared" si="23"/>
        <v>0</v>
      </c>
    </row>
    <row r="39" spans="1:28" x14ac:dyDescent="0.35">
      <c r="A39" s="43">
        <f t="shared" si="26"/>
        <v>46303</v>
      </c>
      <c r="B39">
        <f t="shared" si="24"/>
        <v>4</v>
      </c>
      <c r="C39" s="19">
        <f t="shared" si="0"/>
        <v>3.125E-2</v>
      </c>
      <c r="D39" s="19">
        <f t="shared" si="1"/>
        <v>0.33333333333333331</v>
      </c>
      <c r="E39" s="19">
        <f t="shared" si="2"/>
        <v>0.70833333333333337</v>
      </c>
      <c r="F39" s="19" t="b">
        <f t="shared" si="3"/>
        <v>0</v>
      </c>
      <c r="G39" s="19" t="str">
        <f t="shared" si="4"/>
        <v/>
      </c>
      <c r="H39" s="19" t="str">
        <f t="shared" si="5"/>
        <v/>
      </c>
      <c r="I39" s="19" t="str">
        <f t="shared" si="6"/>
        <v/>
      </c>
      <c r="J39">
        <f t="shared" si="7"/>
        <v>1</v>
      </c>
      <c r="K39" s="19">
        <f ca="1">OFFSET(Calendrier!$B$6,DAY(A39)-1,Paramétrage!J39*6+4)</f>
        <v>0.35763888888888895</v>
      </c>
      <c r="L39" s="19" t="str">
        <f t="shared" si="8"/>
        <v/>
      </c>
      <c r="M39" s="43" t="b">
        <f t="shared" si="9"/>
        <v>0</v>
      </c>
      <c r="N39" s="43" t="b">
        <f t="shared" si="10"/>
        <v>1</v>
      </c>
      <c r="O39" s="43" t="b">
        <f t="shared" si="25"/>
        <v>0</v>
      </c>
      <c r="P39" t="b">
        <f t="shared" si="11"/>
        <v>0</v>
      </c>
      <c r="Q39" s="43" t="b">
        <f t="shared" si="12"/>
        <v>0</v>
      </c>
      <c r="R39" s="43" t="b">
        <f t="shared" si="13"/>
        <v>0</v>
      </c>
      <c r="S39" s="43" t="b">
        <f t="shared" si="14"/>
        <v>0</v>
      </c>
      <c r="T39" t="b">
        <f t="shared" si="15"/>
        <v>0</v>
      </c>
      <c r="U39" t="b">
        <f t="shared" si="16"/>
        <v>0</v>
      </c>
      <c r="V39" t="b">
        <f t="shared" si="17"/>
        <v>0</v>
      </c>
      <c r="W39" t="b">
        <f t="shared" si="18"/>
        <v>0</v>
      </c>
      <c r="X39" t="b">
        <f t="shared" si="19"/>
        <v>0</v>
      </c>
      <c r="Y39" t="b">
        <f t="shared" si="20"/>
        <v>0</v>
      </c>
      <c r="Z39" t="b">
        <f t="shared" si="21"/>
        <v>0</v>
      </c>
      <c r="AA39" t="b">
        <f t="shared" si="22"/>
        <v>0</v>
      </c>
      <c r="AB39" t="b">
        <f t="shared" si="23"/>
        <v>0</v>
      </c>
    </row>
    <row r="40" spans="1:28" x14ac:dyDescent="0.35">
      <c r="A40" s="43">
        <f t="shared" si="26"/>
        <v>46304</v>
      </c>
      <c r="B40">
        <f t="shared" si="24"/>
        <v>5</v>
      </c>
      <c r="C40" s="19">
        <f t="shared" si="0"/>
        <v>0</v>
      </c>
      <c r="D40" s="19">
        <f t="shared" si="1"/>
        <v>0.33333333333333331</v>
      </c>
      <c r="E40" s="19">
        <f t="shared" si="2"/>
        <v>0.70833333333333337</v>
      </c>
      <c r="F40" s="19" t="b">
        <f t="shared" si="3"/>
        <v>0</v>
      </c>
      <c r="G40" s="19" t="str">
        <f t="shared" si="4"/>
        <v/>
      </c>
      <c r="H40" s="19" t="str">
        <f t="shared" si="5"/>
        <v/>
      </c>
      <c r="I40" s="19" t="str">
        <f t="shared" si="6"/>
        <v/>
      </c>
      <c r="J40">
        <f t="shared" si="7"/>
        <v>1</v>
      </c>
      <c r="K40" s="19">
        <f ca="1">OFFSET(Calendrier!$B$6,DAY(A40)-1,Paramétrage!J40*6+4)</f>
        <v>0.38888888888888895</v>
      </c>
      <c r="L40" s="19" t="str">
        <f t="shared" si="8"/>
        <v/>
      </c>
      <c r="M40" s="43" t="b">
        <f t="shared" si="9"/>
        <v>0</v>
      </c>
      <c r="N40" s="43" t="b">
        <f t="shared" si="10"/>
        <v>1</v>
      </c>
      <c r="O40" s="43" t="b">
        <f t="shared" si="25"/>
        <v>0</v>
      </c>
      <c r="P40" t="b">
        <f t="shared" si="11"/>
        <v>0</v>
      </c>
      <c r="Q40" s="43" t="b">
        <f t="shared" si="12"/>
        <v>0</v>
      </c>
      <c r="R40" s="43" t="b">
        <f t="shared" si="13"/>
        <v>0</v>
      </c>
      <c r="S40" s="43" t="b">
        <f t="shared" si="14"/>
        <v>0</v>
      </c>
      <c r="T40" t="b">
        <f t="shared" si="15"/>
        <v>0</v>
      </c>
      <c r="U40" t="b">
        <f t="shared" si="16"/>
        <v>0</v>
      </c>
      <c r="V40" t="b">
        <f t="shared" si="17"/>
        <v>0</v>
      </c>
      <c r="W40" t="b">
        <f t="shared" si="18"/>
        <v>0</v>
      </c>
      <c r="X40" t="b">
        <f t="shared" si="19"/>
        <v>0</v>
      </c>
      <c r="Y40" t="b">
        <f t="shared" si="20"/>
        <v>0</v>
      </c>
      <c r="Z40" t="b">
        <f t="shared" si="21"/>
        <v>0</v>
      </c>
      <c r="AA40" t="b">
        <f t="shared" si="22"/>
        <v>0</v>
      </c>
      <c r="AB40" t="b">
        <f t="shared" si="23"/>
        <v>0</v>
      </c>
    </row>
    <row r="41" spans="1:28" x14ac:dyDescent="0.35">
      <c r="A41" s="43">
        <f t="shared" si="26"/>
        <v>46305</v>
      </c>
      <c r="B41">
        <f t="shared" si="24"/>
        <v>6</v>
      </c>
      <c r="C41" s="19">
        <f t="shared" si="0"/>
        <v>0</v>
      </c>
      <c r="D41" s="19">
        <f t="shared" si="1"/>
        <v>0</v>
      </c>
      <c r="E41" s="19">
        <f t="shared" si="2"/>
        <v>0</v>
      </c>
      <c r="F41" s="19" t="b">
        <f t="shared" si="3"/>
        <v>0</v>
      </c>
      <c r="G41" s="19" t="str">
        <f t="shared" si="4"/>
        <v/>
      </c>
      <c r="H41" s="19" t="str">
        <f t="shared" si="5"/>
        <v/>
      </c>
      <c r="I41" s="19" t="str">
        <f t="shared" si="6"/>
        <v/>
      </c>
      <c r="J41">
        <f t="shared" si="7"/>
        <v>1</v>
      </c>
      <c r="K41" s="19">
        <f ca="1">OFFSET(Calendrier!$B$6,DAY(A41)-1,Paramétrage!J41*6+4)</f>
        <v>0</v>
      </c>
      <c r="L41" s="19" t="str">
        <f t="shared" si="8"/>
        <v/>
      </c>
      <c r="M41" s="43" t="b">
        <f t="shared" si="9"/>
        <v>0</v>
      </c>
      <c r="N41" s="43" t="b">
        <f t="shared" si="10"/>
        <v>0</v>
      </c>
      <c r="O41" s="43" t="b">
        <f t="shared" si="25"/>
        <v>0</v>
      </c>
      <c r="P41" t="b">
        <f t="shared" si="11"/>
        <v>0</v>
      </c>
      <c r="Q41" s="43" t="b">
        <f t="shared" si="12"/>
        <v>1</v>
      </c>
      <c r="R41" s="43" t="b">
        <f t="shared" si="13"/>
        <v>0</v>
      </c>
      <c r="S41" s="43" t="b">
        <f t="shared" si="14"/>
        <v>0</v>
      </c>
      <c r="T41" t="b">
        <f t="shared" si="15"/>
        <v>0</v>
      </c>
      <c r="U41" t="b">
        <f t="shared" si="16"/>
        <v>0</v>
      </c>
      <c r="V41" t="b">
        <f t="shared" si="17"/>
        <v>0</v>
      </c>
      <c r="W41" t="b">
        <f t="shared" si="18"/>
        <v>0</v>
      </c>
      <c r="X41" t="b">
        <f t="shared" si="19"/>
        <v>0</v>
      </c>
      <c r="Y41" t="b">
        <f t="shared" si="20"/>
        <v>0</v>
      </c>
      <c r="Z41" t="b">
        <f t="shared" si="21"/>
        <v>0</v>
      </c>
      <c r="AA41" t="b">
        <f t="shared" si="22"/>
        <v>0</v>
      </c>
      <c r="AB41" t="b">
        <f t="shared" si="23"/>
        <v>0</v>
      </c>
    </row>
    <row r="42" spans="1:28" x14ac:dyDescent="0.35">
      <c r="A42" s="43">
        <f t="shared" si="26"/>
        <v>46306</v>
      </c>
      <c r="B42">
        <f t="shared" si="24"/>
        <v>7</v>
      </c>
      <c r="C42" s="19">
        <f t="shared" si="0"/>
        <v>0</v>
      </c>
      <c r="D42" s="19">
        <f t="shared" si="1"/>
        <v>0</v>
      </c>
      <c r="E42" s="19">
        <f t="shared" si="2"/>
        <v>0</v>
      </c>
      <c r="F42" s="19" t="b">
        <f t="shared" si="3"/>
        <v>0</v>
      </c>
      <c r="G42" s="19" t="str">
        <f t="shared" si="4"/>
        <v/>
      </c>
      <c r="H42" s="19" t="str">
        <f t="shared" si="5"/>
        <v/>
      </c>
      <c r="I42" s="19" t="str">
        <f t="shared" si="6"/>
        <v/>
      </c>
      <c r="J42">
        <f t="shared" si="7"/>
        <v>1</v>
      </c>
      <c r="K42" s="19">
        <f ca="1">OFFSET(Calendrier!$B$6,DAY(A42)-1,Paramétrage!J42*6+4)</f>
        <v>0</v>
      </c>
      <c r="L42" s="19" t="str">
        <f t="shared" si="8"/>
        <v/>
      </c>
      <c r="M42" s="43" t="b">
        <f t="shared" si="9"/>
        <v>0</v>
      </c>
      <c r="N42" s="43" t="b">
        <f t="shared" si="10"/>
        <v>0</v>
      </c>
      <c r="O42" s="43" t="b">
        <f t="shared" si="25"/>
        <v>0</v>
      </c>
      <c r="P42" t="b">
        <f t="shared" si="11"/>
        <v>0</v>
      </c>
      <c r="Q42" s="43" t="b">
        <f t="shared" si="12"/>
        <v>1</v>
      </c>
      <c r="R42" s="43" t="b">
        <f t="shared" si="13"/>
        <v>0</v>
      </c>
      <c r="S42" s="43" t="b">
        <f t="shared" si="14"/>
        <v>0</v>
      </c>
      <c r="T42" t="b">
        <f t="shared" si="15"/>
        <v>0</v>
      </c>
      <c r="U42" t="b">
        <f t="shared" si="16"/>
        <v>0</v>
      </c>
      <c r="V42" t="b">
        <f t="shared" si="17"/>
        <v>0</v>
      </c>
      <c r="W42" t="b">
        <f t="shared" si="18"/>
        <v>0</v>
      </c>
      <c r="X42" t="b">
        <f t="shared" si="19"/>
        <v>0</v>
      </c>
      <c r="Y42" t="b">
        <f t="shared" si="20"/>
        <v>0</v>
      </c>
      <c r="Z42" t="b">
        <f t="shared" si="21"/>
        <v>0</v>
      </c>
      <c r="AA42" t="b">
        <f t="shared" si="22"/>
        <v>0</v>
      </c>
      <c r="AB42" t="b">
        <f t="shared" si="23"/>
        <v>0</v>
      </c>
    </row>
    <row r="43" spans="1:28" x14ac:dyDescent="0.35">
      <c r="A43" s="43">
        <f t="shared" si="26"/>
        <v>46307</v>
      </c>
      <c r="B43">
        <f t="shared" si="24"/>
        <v>1</v>
      </c>
      <c r="C43" s="19">
        <f t="shared" si="0"/>
        <v>3.125E-2</v>
      </c>
      <c r="D43" s="19">
        <f t="shared" si="1"/>
        <v>0.33333333333333331</v>
      </c>
      <c r="E43" s="19">
        <f t="shared" si="2"/>
        <v>0.70833333333333337</v>
      </c>
      <c r="F43" s="19" t="b">
        <f t="shared" si="3"/>
        <v>0</v>
      </c>
      <c r="G43" s="19" t="str">
        <f t="shared" si="4"/>
        <v/>
      </c>
      <c r="H43" s="19" t="str">
        <f t="shared" si="5"/>
        <v/>
      </c>
      <c r="I43" s="19" t="str">
        <f t="shared" si="6"/>
        <v/>
      </c>
      <c r="J43">
        <f t="shared" si="7"/>
        <v>1</v>
      </c>
      <c r="K43" s="19">
        <f ca="1">OFFSET(Calendrier!$B$6,DAY(A43)-1,Paramétrage!J43*6+4)</f>
        <v>0.35763888888888895</v>
      </c>
      <c r="L43" s="19" t="str">
        <f t="shared" si="8"/>
        <v/>
      </c>
      <c r="M43" s="43" t="b">
        <f t="shared" si="9"/>
        <v>0</v>
      </c>
      <c r="N43" s="43" t="b">
        <f t="shared" si="10"/>
        <v>1</v>
      </c>
      <c r="O43" s="43" t="b">
        <f t="shared" si="25"/>
        <v>0</v>
      </c>
      <c r="P43" t="b">
        <f t="shared" si="11"/>
        <v>0</v>
      </c>
      <c r="Q43" s="43" t="b">
        <f t="shared" si="12"/>
        <v>0</v>
      </c>
      <c r="R43" s="43" t="b">
        <f t="shared" si="13"/>
        <v>0</v>
      </c>
      <c r="S43" s="43" t="b">
        <f t="shared" si="14"/>
        <v>0</v>
      </c>
      <c r="T43" t="b">
        <f t="shared" si="15"/>
        <v>0</v>
      </c>
      <c r="U43" t="b">
        <f t="shared" si="16"/>
        <v>0</v>
      </c>
      <c r="V43" t="b">
        <f t="shared" si="17"/>
        <v>0</v>
      </c>
      <c r="W43" t="b">
        <f t="shared" si="18"/>
        <v>0</v>
      </c>
      <c r="X43" t="b">
        <f t="shared" si="19"/>
        <v>0</v>
      </c>
      <c r="Y43" t="b">
        <f t="shared" si="20"/>
        <v>0</v>
      </c>
      <c r="Z43" t="b">
        <f t="shared" si="21"/>
        <v>0</v>
      </c>
      <c r="AA43" t="b">
        <f t="shared" si="22"/>
        <v>0</v>
      </c>
      <c r="AB43" t="b">
        <f t="shared" si="23"/>
        <v>0</v>
      </c>
    </row>
    <row r="44" spans="1:28" x14ac:dyDescent="0.35">
      <c r="A44" s="43">
        <f t="shared" si="26"/>
        <v>46308</v>
      </c>
      <c r="B44">
        <f t="shared" si="24"/>
        <v>2</v>
      </c>
      <c r="C44" s="19">
        <f t="shared" si="0"/>
        <v>3.125E-2</v>
      </c>
      <c r="D44" s="19">
        <f t="shared" si="1"/>
        <v>0.33333333333333331</v>
      </c>
      <c r="E44" s="19">
        <f t="shared" si="2"/>
        <v>0.75</v>
      </c>
      <c r="F44" s="19" t="b">
        <f t="shared" si="3"/>
        <v>0</v>
      </c>
      <c r="G44" s="19" t="str">
        <f t="shared" si="4"/>
        <v/>
      </c>
      <c r="H44" s="19" t="str">
        <f t="shared" si="5"/>
        <v/>
      </c>
      <c r="I44" s="19" t="str">
        <f t="shared" si="6"/>
        <v/>
      </c>
      <c r="J44">
        <f t="shared" si="7"/>
        <v>1</v>
      </c>
      <c r="K44" s="19">
        <f ca="1">OFFSET(Calendrier!$B$6,DAY(A44)-1,Paramétrage!J44*6+4)</f>
        <v>0.39930555555555558</v>
      </c>
      <c r="L44" s="19" t="str">
        <f t="shared" si="8"/>
        <v/>
      </c>
      <c r="M44" s="43" t="b">
        <f t="shared" si="9"/>
        <v>0</v>
      </c>
      <c r="N44" s="43" t="b">
        <f t="shared" si="10"/>
        <v>1</v>
      </c>
      <c r="O44" s="43" t="b">
        <f t="shared" si="25"/>
        <v>0</v>
      </c>
      <c r="P44" t="b">
        <f t="shared" si="11"/>
        <v>0</v>
      </c>
      <c r="Q44" s="43" t="b">
        <f t="shared" si="12"/>
        <v>0</v>
      </c>
      <c r="R44" s="43" t="b">
        <f t="shared" si="13"/>
        <v>0</v>
      </c>
      <c r="S44" s="43" t="b">
        <f t="shared" si="14"/>
        <v>0</v>
      </c>
      <c r="T44" t="b">
        <f t="shared" si="15"/>
        <v>0</v>
      </c>
      <c r="U44" t="b">
        <f t="shared" si="16"/>
        <v>0</v>
      </c>
      <c r="V44" t="b">
        <f t="shared" si="17"/>
        <v>0</v>
      </c>
      <c r="W44" t="b">
        <f t="shared" si="18"/>
        <v>0</v>
      </c>
      <c r="X44" t="b">
        <f t="shared" si="19"/>
        <v>0</v>
      </c>
      <c r="Y44" t="b">
        <f t="shared" si="20"/>
        <v>0</v>
      </c>
      <c r="Z44" t="b">
        <f t="shared" si="21"/>
        <v>0</v>
      </c>
      <c r="AA44" t="b">
        <f t="shared" si="22"/>
        <v>0</v>
      </c>
      <c r="AB44" t="b">
        <f t="shared" si="23"/>
        <v>0</v>
      </c>
    </row>
    <row r="45" spans="1:28" x14ac:dyDescent="0.35">
      <c r="A45" s="43">
        <f t="shared" si="26"/>
        <v>46309</v>
      </c>
      <c r="B45">
        <f t="shared" si="24"/>
        <v>3</v>
      </c>
      <c r="C45" s="19">
        <f t="shared" si="0"/>
        <v>0</v>
      </c>
      <c r="D45" s="19">
        <f t="shared" si="1"/>
        <v>0.33333333333333331</v>
      </c>
      <c r="E45" s="19">
        <f t="shared" si="2"/>
        <v>0.54166666666666663</v>
      </c>
      <c r="F45" s="19" t="b">
        <f t="shared" si="3"/>
        <v>0</v>
      </c>
      <c r="G45" s="19" t="str">
        <f t="shared" si="4"/>
        <v/>
      </c>
      <c r="H45" s="19" t="str">
        <f t="shared" si="5"/>
        <v/>
      </c>
      <c r="I45" s="19" t="str">
        <f t="shared" si="6"/>
        <v/>
      </c>
      <c r="J45">
        <f t="shared" si="7"/>
        <v>1</v>
      </c>
      <c r="K45" s="19">
        <f ca="1">OFFSET(Calendrier!$B$6,DAY(A45)-1,Paramétrage!J45*6+4)</f>
        <v>0.20833333333333331</v>
      </c>
      <c r="L45" s="19" t="str">
        <f t="shared" si="8"/>
        <v/>
      </c>
      <c r="M45" s="43" t="b">
        <f t="shared" si="9"/>
        <v>0</v>
      </c>
      <c r="N45" s="43" t="b">
        <f t="shared" si="10"/>
        <v>1</v>
      </c>
      <c r="O45" s="43" t="b">
        <f t="shared" si="25"/>
        <v>0</v>
      </c>
      <c r="P45" t="b">
        <f t="shared" si="11"/>
        <v>0</v>
      </c>
      <c r="Q45" s="43" t="b">
        <f t="shared" si="12"/>
        <v>0</v>
      </c>
      <c r="R45" s="43" t="b">
        <f t="shared" si="13"/>
        <v>0</v>
      </c>
      <c r="S45" s="43" t="b">
        <f t="shared" si="14"/>
        <v>0</v>
      </c>
      <c r="T45" t="b">
        <f t="shared" si="15"/>
        <v>0</v>
      </c>
      <c r="U45" t="b">
        <f t="shared" si="16"/>
        <v>0</v>
      </c>
      <c r="V45" t="b">
        <f t="shared" si="17"/>
        <v>0</v>
      </c>
      <c r="W45" t="b">
        <f t="shared" si="18"/>
        <v>0</v>
      </c>
      <c r="X45" t="b">
        <f t="shared" si="19"/>
        <v>0</v>
      </c>
      <c r="Y45" t="b">
        <f t="shared" si="20"/>
        <v>0</v>
      </c>
      <c r="Z45" t="b">
        <f t="shared" si="21"/>
        <v>0</v>
      </c>
      <c r="AA45" t="b">
        <f t="shared" si="22"/>
        <v>0</v>
      </c>
      <c r="AB45" t="b">
        <f t="shared" si="23"/>
        <v>0</v>
      </c>
    </row>
    <row r="46" spans="1:28" x14ac:dyDescent="0.35">
      <c r="A46" s="43">
        <f t="shared" si="26"/>
        <v>46310</v>
      </c>
      <c r="B46">
        <f t="shared" si="24"/>
        <v>4</v>
      </c>
      <c r="C46" s="19">
        <f t="shared" si="0"/>
        <v>3.125E-2</v>
      </c>
      <c r="D46" s="19">
        <f t="shared" si="1"/>
        <v>0.33333333333333331</v>
      </c>
      <c r="E46" s="19">
        <f t="shared" si="2"/>
        <v>0.70833333333333337</v>
      </c>
      <c r="F46" s="19" t="b">
        <f t="shared" si="3"/>
        <v>0</v>
      </c>
      <c r="G46" s="19" t="str">
        <f t="shared" si="4"/>
        <v/>
      </c>
      <c r="H46" s="19" t="str">
        <f t="shared" si="5"/>
        <v/>
      </c>
      <c r="I46" s="19" t="str">
        <f t="shared" si="6"/>
        <v/>
      </c>
      <c r="J46">
        <f t="shared" si="7"/>
        <v>1</v>
      </c>
      <c r="K46" s="19">
        <f ca="1">OFFSET(Calendrier!$B$6,DAY(A46)-1,Paramétrage!J46*6+4)</f>
        <v>0.35763888888888895</v>
      </c>
      <c r="L46" s="19" t="str">
        <f t="shared" si="8"/>
        <v/>
      </c>
      <c r="M46" s="43" t="b">
        <f t="shared" si="9"/>
        <v>0</v>
      </c>
      <c r="N46" s="43" t="b">
        <f t="shared" si="10"/>
        <v>1</v>
      </c>
      <c r="O46" s="43" t="b">
        <f t="shared" si="25"/>
        <v>0</v>
      </c>
      <c r="P46" t="b">
        <f t="shared" si="11"/>
        <v>0</v>
      </c>
      <c r="Q46" s="43" t="b">
        <f t="shared" si="12"/>
        <v>0</v>
      </c>
      <c r="R46" s="43" t="b">
        <f t="shared" si="13"/>
        <v>0</v>
      </c>
      <c r="S46" s="43" t="b">
        <f t="shared" si="14"/>
        <v>0</v>
      </c>
      <c r="T46" t="b">
        <f t="shared" si="15"/>
        <v>0</v>
      </c>
      <c r="U46" t="b">
        <f t="shared" si="16"/>
        <v>0</v>
      </c>
      <c r="V46" t="b">
        <f t="shared" si="17"/>
        <v>0</v>
      </c>
      <c r="W46" t="b">
        <f t="shared" si="18"/>
        <v>0</v>
      </c>
      <c r="X46" t="b">
        <f t="shared" si="19"/>
        <v>0</v>
      </c>
      <c r="Y46" t="b">
        <f t="shared" si="20"/>
        <v>0</v>
      </c>
      <c r="Z46" t="b">
        <f t="shared" si="21"/>
        <v>0</v>
      </c>
      <c r="AA46" t="b">
        <f t="shared" si="22"/>
        <v>0</v>
      </c>
      <c r="AB46" t="b">
        <f t="shared" si="23"/>
        <v>0</v>
      </c>
    </row>
    <row r="47" spans="1:28" x14ac:dyDescent="0.35">
      <c r="A47" s="43">
        <f t="shared" si="26"/>
        <v>46311</v>
      </c>
      <c r="B47">
        <f t="shared" si="24"/>
        <v>5</v>
      </c>
      <c r="C47" s="19">
        <f t="shared" si="0"/>
        <v>0</v>
      </c>
      <c r="D47" s="19">
        <f t="shared" si="1"/>
        <v>0.33333333333333331</v>
      </c>
      <c r="E47" s="19">
        <f t="shared" si="2"/>
        <v>0.70833333333333337</v>
      </c>
      <c r="F47" s="19" t="b">
        <f t="shared" si="3"/>
        <v>0</v>
      </c>
      <c r="G47" s="19" t="str">
        <f t="shared" si="4"/>
        <v/>
      </c>
      <c r="H47" s="19" t="str">
        <f t="shared" si="5"/>
        <v/>
      </c>
      <c r="I47" s="19" t="str">
        <f t="shared" si="6"/>
        <v/>
      </c>
      <c r="J47">
        <f t="shared" si="7"/>
        <v>1</v>
      </c>
      <c r="K47" s="19">
        <f ca="1">OFFSET(Calendrier!$B$6,DAY(A47)-1,Paramétrage!J47*6+4)</f>
        <v>0.38888888888888895</v>
      </c>
      <c r="L47" s="19" t="str">
        <f t="shared" si="8"/>
        <v/>
      </c>
      <c r="M47" s="43" t="b">
        <f t="shared" si="9"/>
        <v>0</v>
      </c>
      <c r="N47" s="43" t="b">
        <f t="shared" si="10"/>
        <v>1</v>
      </c>
      <c r="O47" s="43" t="b">
        <f t="shared" si="25"/>
        <v>0</v>
      </c>
      <c r="P47" t="b">
        <f t="shared" si="11"/>
        <v>0</v>
      </c>
      <c r="Q47" s="43" t="b">
        <f t="shared" si="12"/>
        <v>0</v>
      </c>
      <c r="R47" s="43" t="b">
        <f t="shared" si="13"/>
        <v>0</v>
      </c>
      <c r="S47" s="43" t="b">
        <f t="shared" si="14"/>
        <v>0</v>
      </c>
      <c r="T47" t="b">
        <f t="shared" si="15"/>
        <v>0</v>
      </c>
      <c r="U47" t="b">
        <f t="shared" si="16"/>
        <v>0</v>
      </c>
      <c r="V47" t="b">
        <f t="shared" si="17"/>
        <v>0</v>
      </c>
      <c r="W47" t="b">
        <f t="shared" si="18"/>
        <v>0</v>
      </c>
      <c r="X47" t="b">
        <f t="shared" si="19"/>
        <v>0</v>
      </c>
      <c r="Y47" t="b">
        <f t="shared" si="20"/>
        <v>0</v>
      </c>
      <c r="Z47" t="b">
        <f t="shared" si="21"/>
        <v>0</v>
      </c>
      <c r="AA47" t="b">
        <f t="shared" si="22"/>
        <v>0</v>
      </c>
      <c r="AB47" t="b">
        <f t="shared" si="23"/>
        <v>0</v>
      </c>
    </row>
    <row r="48" spans="1:28" x14ac:dyDescent="0.35">
      <c r="A48" s="43">
        <f t="shared" si="26"/>
        <v>46312</v>
      </c>
      <c r="B48">
        <f t="shared" si="24"/>
        <v>6</v>
      </c>
      <c r="C48" s="19">
        <f t="shared" si="0"/>
        <v>0</v>
      </c>
      <c r="D48" s="19">
        <f t="shared" si="1"/>
        <v>0</v>
      </c>
      <c r="E48" s="19">
        <f t="shared" si="2"/>
        <v>0</v>
      </c>
      <c r="F48" s="19" t="b">
        <f t="shared" si="3"/>
        <v>0</v>
      </c>
      <c r="G48" s="19" t="str">
        <f t="shared" si="4"/>
        <v/>
      </c>
      <c r="H48" s="19" t="str">
        <f t="shared" si="5"/>
        <v/>
      </c>
      <c r="I48" s="19" t="str">
        <f t="shared" si="6"/>
        <v/>
      </c>
      <c r="J48">
        <f t="shared" si="7"/>
        <v>1</v>
      </c>
      <c r="K48" s="19">
        <f ca="1">OFFSET(Calendrier!$B$6,DAY(A48)-1,Paramétrage!J48*6+4)</f>
        <v>0</v>
      </c>
      <c r="L48" s="19" t="str">
        <f t="shared" si="8"/>
        <v/>
      </c>
      <c r="M48" s="43" t="b">
        <f t="shared" si="9"/>
        <v>0</v>
      </c>
      <c r="N48" s="43" t="b">
        <f t="shared" si="10"/>
        <v>0</v>
      </c>
      <c r="O48" s="43" t="b">
        <f t="shared" si="25"/>
        <v>0</v>
      </c>
      <c r="P48" t="b">
        <f t="shared" si="11"/>
        <v>0</v>
      </c>
      <c r="Q48" s="43" t="b">
        <f t="shared" si="12"/>
        <v>1</v>
      </c>
      <c r="R48" s="43" t="b">
        <f t="shared" si="13"/>
        <v>0</v>
      </c>
      <c r="S48" s="43" t="b">
        <f t="shared" si="14"/>
        <v>0</v>
      </c>
      <c r="T48" t="b">
        <f t="shared" si="15"/>
        <v>0</v>
      </c>
      <c r="U48" t="b">
        <f t="shared" si="16"/>
        <v>0</v>
      </c>
      <c r="V48" t="b">
        <f t="shared" si="17"/>
        <v>0</v>
      </c>
      <c r="W48" t="b">
        <f t="shared" si="18"/>
        <v>0</v>
      </c>
      <c r="X48" t="b">
        <f t="shared" si="19"/>
        <v>0</v>
      </c>
      <c r="Y48" t="b">
        <f t="shared" si="20"/>
        <v>0</v>
      </c>
      <c r="Z48" t="b">
        <f t="shared" si="21"/>
        <v>0</v>
      </c>
      <c r="AA48" t="b">
        <f t="shared" si="22"/>
        <v>0</v>
      </c>
      <c r="AB48" t="b">
        <f t="shared" si="23"/>
        <v>0</v>
      </c>
    </row>
    <row r="49" spans="1:28" x14ac:dyDescent="0.35">
      <c r="A49" s="43">
        <f t="shared" si="26"/>
        <v>46313</v>
      </c>
      <c r="B49">
        <f t="shared" si="24"/>
        <v>7</v>
      </c>
      <c r="C49" s="19">
        <f t="shared" si="0"/>
        <v>0</v>
      </c>
      <c r="D49" s="19">
        <f t="shared" si="1"/>
        <v>0</v>
      </c>
      <c r="E49" s="19">
        <f t="shared" si="2"/>
        <v>0</v>
      </c>
      <c r="F49" s="19" t="b">
        <f t="shared" si="3"/>
        <v>0</v>
      </c>
      <c r="G49" s="19" t="str">
        <f t="shared" si="4"/>
        <v/>
      </c>
      <c r="H49" s="19" t="str">
        <f t="shared" si="5"/>
        <v/>
      </c>
      <c r="I49" s="19" t="str">
        <f t="shared" si="6"/>
        <v/>
      </c>
      <c r="J49">
        <f t="shared" si="7"/>
        <v>1</v>
      </c>
      <c r="K49" s="19">
        <f ca="1">OFFSET(Calendrier!$B$6,DAY(A49)-1,Paramétrage!J49*6+4)</f>
        <v>0</v>
      </c>
      <c r="L49" s="19" t="str">
        <f t="shared" si="8"/>
        <v/>
      </c>
      <c r="M49" s="43" t="b">
        <f t="shared" si="9"/>
        <v>0</v>
      </c>
      <c r="N49" s="43" t="b">
        <f t="shared" si="10"/>
        <v>0</v>
      </c>
      <c r="O49" s="43" t="b">
        <f t="shared" si="25"/>
        <v>0</v>
      </c>
      <c r="P49" t="b">
        <f t="shared" si="11"/>
        <v>0</v>
      </c>
      <c r="Q49" s="43" t="b">
        <f t="shared" si="12"/>
        <v>1</v>
      </c>
      <c r="R49" s="43" t="b">
        <f t="shared" si="13"/>
        <v>0</v>
      </c>
      <c r="S49" s="43" t="b">
        <f t="shared" si="14"/>
        <v>1</v>
      </c>
      <c r="T49" t="b">
        <f t="shared" si="15"/>
        <v>1</v>
      </c>
      <c r="U49" t="b">
        <f t="shared" si="16"/>
        <v>0</v>
      </c>
      <c r="V49" t="b">
        <f t="shared" si="17"/>
        <v>0</v>
      </c>
      <c r="W49" t="b">
        <f t="shared" si="18"/>
        <v>0</v>
      </c>
      <c r="X49" t="b">
        <f t="shared" si="19"/>
        <v>0</v>
      </c>
      <c r="Y49" t="b">
        <f t="shared" si="20"/>
        <v>0</v>
      </c>
      <c r="Z49" t="b">
        <f t="shared" si="21"/>
        <v>0</v>
      </c>
      <c r="AA49" t="b">
        <f t="shared" si="22"/>
        <v>0</v>
      </c>
      <c r="AB49" t="b">
        <f t="shared" si="23"/>
        <v>0</v>
      </c>
    </row>
    <row r="50" spans="1:28" x14ac:dyDescent="0.35">
      <c r="A50" s="43">
        <f t="shared" si="26"/>
        <v>46314</v>
      </c>
      <c r="B50">
        <f t="shared" si="24"/>
        <v>1</v>
      </c>
      <c r="C50" s="19">
        <f t="shared" si="0"/>
        <v>0</v>
      </c>
      <c r="D50" s="19">
        <f t="shared" si="1"/>
        <v>0</v>
      </c>
      <c r="E50" s="19">
        <f t="shared" si="2"/>
        <v>0</v>
      </c>
      <c r="F50" s="19" t="b">
        <f t="shared" si="3"/>
        <v>0</v>
      </c>
      <c r="G50" s="19" t="str">
        <f t="shared" si="4"/>
        <v/>
      </c>
      <c r="H50" s="19" t="str">
        <f t="shared" si="5"/>
        <v/>
      </c>
      <c r="I50" s="19" t="str">
        <f t="shared" si="6"/>
        <v/>
      </c>
      <c r="J50">
        <f t="shared" si="7"/>
        <v>1</v>
      </c>
      <c r="K50" s="19">
        <f ca="1">OFFSET(Calendrier!$B$6,DAY(A50)-1,Paramétrage!J50*6+4)</f>
        <v>0</v>
      </c>
      <c r="L50" s="19" t="str">
        <f t="shared" si="8"/>
        <v/>
      </c>
      <c r="M50" s="43" t="b">
        <f t="shared" si="9"/>
        <v>0</v>
      </c>
      <c r="N50" s="43" t="b">
        <f t="shared" si="10"/>
        <v>1</v>
      </c>
      <c r="O50" s="43" t="b">
        <f t="shared" si="25"/>
        <v>0</v>
      </c>
      <c r="P50" t="b">
        <f t="shared" si="11"/>
        <v>0</v>
      </c>
      <c r="Q50" s="43" t="b">
        <f t="shared" si="12"/>
        <v>0</v>
      </c>
      <c r="R50" s="43" t="b">
        <f t="shared" si="13"/>
        <v>0</v>
      </c>
      <c r="S50" s="43" t="b">
        <f t="shared" si="14"/>
        <v>1</v>
      </c>
      <c r="T50" t="b">
        <f t="shared" si="15"/>
        <v>1</v>
      </c>
      <c r="U50" t="b">
        <f t="shared" si="16"/>
        <v>0</v>
      </c>
      <c r="V50" t="b">
        <f t="shared" si="17"/>
        <v>0</v>
      </c>
      <c r="W50" t="b">
        <f t="shared" si="18"/>
        <v>0</v>
      </c>
      <c r="X50" t="b">
        <f t="shared" si="19"/>
        <v>0</v>
      </c>
      <c r="Y50" t="b">
        <f t="shared" si="20"/>
        <v>0</v>
      </c>
      <c r="Z50" t="b">
        <f t="shared" si="21"/>
        <v>0</v>
      </c>
      <c r="AA50" t="b">
        <f t="shared" si="22"/>
        <v>0</v>
      </c>
      <c r="AB50" t="b">
        <f t="shared" si="23"/>
        <v>0</v>
      </c>
    </row>
    <row r="51" spans="1:28" x14ac:dyDescent="0.35">
      <c r="A51" s="43">
        <f t="shared" si="26"/>
        <v>46315</v>
      </c>
      <c r="B51">
        <f t="shared" si="24"/>
        <v>2</v>
      </c>
      <c r="C51" s="19">
        <f t="shared" si="0"/>
        <v>0</v>
      </c>
      <c r="D51" s="19">
        <f t="shared" si="1"/>
        <v>0</v>
      </c>
      <c r="E51" s="19">
        <f t="shared" si="2"/>
        <v>0</v>
      </c>
      <c r="F51" s="19" t="b">
        <f t="shared" si="3"/>
        <v>0</v>
      </c>
      <c r="G51" s="19" t="str">
        <f t="shared" si="4"/>
        <v/>
      </c>
      <c r="H51" s="19" t="str">
        <f t="shared" si="5"/>
        <v/>
      </c>
      <c r="I51" s="19" t="str">
        <f t="shared" si="6"/>
        <v/>
      </c>
      <c r="J51">
        <f t="shared" si="7"/>
        <v>1</v>
      </c>
      <c r="K51" s="19">
        <f ca="1">OFFSET(Calendrier!$B$6,DAY(A51)-1,Paramétrage!J51*6+4)</f>
        <v>0</v>
      </c>
      <c r="L51" s="19" t="str">
        <f t="shared" si="8"/>
        <v/>
      </c>
      <c r="M51" s="43" t="b">
        <f t="shared" si="9"/>
        <v>0</v>
      </c>
      <c r="N51" s="43" t="b">
        <f t="shared" si="10"/>
        <v>1</v>
      </c>
      <c r="O51" s="43" t="b">
        <f t="shared" si="25"/>
        <v>0</v>
      </c>
      <c r="P51" t="b">
        <f t="shared" si="11"/>
        <v>0</v>
      </c>
      <c r="Q51" s="43" t="b">
        <f t="shared" si="12"/>
        <v>0</v>
      </c>
      <c r="R51" s="43" t="b">
        <f t="shared" si="13"/>
        <v>0</v>
      </c>
      <c r="S51" s="43" t="b">
        <f t="shared" si="14"/>
        <v>1</v>
      </c>
      <c r="T51" t="b">
        <f t="shared" si="15"/>
        <v>1</v>
      </c>
      <c r="U51" t="b">
        <f t="shared" si="16"/>
        <v>0</v>
      </c>
      <c r="V51" t="b">
        <f t="shared" si="17"/>
        <v>0</v>
      </c>
      <c r="W51" t="b">
        <f t="shared" si="18"/>
        <v>0</v>
      </c>
      <c r="X51" t="b">
        <f t="shared" si="19"/>
        <v>0</v>
      </c>
      <c r="Y51" t="b">
        <f t="shared" si="20"/>
        <v>0</v>
      </c>
      <c r="Z51" t="b">
        <f t="shared" si="21"/>
        <v>0</v>
      </c>
      <c r="AA51" t="b">
        <f t="shared" si="22"/>
        <v>0</v>
      </c>
      <c r="AB51" t="b">
        <f t="shared" si="23"/>
        <v>0</v>
      </c>
    </row>
    <row r="52" spans="1:28" x14ac:dyDescent="0.35">
      <c r="A52" s="43">
        <f t="shared" si="26"/>
        <v>46316</v>
      </c>
      <c r="B52">
        <f t="shared" si="24"/>
        <v>3</v>
      </c>
      <c r="C52" s="19">
        <f t="shared" si="0"/>
        <v>0</v>
      </c>
      <c r="D52" s="19">
        <f t="shared" si="1"/>
        <v>0</v>
      </c>
      <c r="E52" s="19">
        <f t="shared" si="2"/>
        <v>0</v>
      </c>
      <c r="F52" s="19" t="b">
        <f t="shared" si="3"/>
        <v>0</v>
      </c>
      <c r="G52" s="19" t="str">
        <f t="shared" si="4"/>
        <v/>
      </c>
      <c r="H52" s="19" t="str">
        <f t="shared" si="5"/>
        <v/>
      </c>
      <c r="I52" s="19" t="str">
        <f t="shared" si="6"/>
        <v/>
      </c>
      <c r="J52">
        <f t="shared" si="7"/>
        <v>1</v>
      </c>
      <c r="K52" s="19">
        <f ca="1">OFFSET(Calendrier!$B$6,DAY(A52)-1,Paramétrage!J52*6+4)</f>
        <v>0</v>
      </c>
      <c r="L52" s="19" t="str">
        <f t="shared" si="8"/>
        <v/>
      </c>
      <c r="M52" s="43" t="b">
        <f t="shared" si="9"/>
        <v>0</v>
      </c>
      <c r="N52" s="43" t="b">
        <f t="shared" si="10"/>
        <v>1</v>
      </c>
      <c r="O52" s="43" t="b">
        <f t="shared" si="25"/>
        <v>0</v>
      </c>
      <c r="P52" t="b">
        <f t="shared" si="11"/>
        <v>0</v>
      </c>
      <c r="Q52" s="43" t="b">
        <f t="shared" si="12"/>
        <v>0</v>
      </c>
      <c r="R52" s="43" t="b">
        <f t="shared" si="13"/>
        <v>0</v>
      </c>
      <c r="S52" s="43" t="b">
        <f t="shared" si="14"/>
        <v>1</v>
      </c>
      <c r="T52" t="b">
        <f t="shared" si="15"/>
        <v>1</v>
      </c>
      <c r="U52" t="b">
        <f t="shared" si="16"/>
        <v>0</v>
      </c>
      <c r="V52" t="b">
        <f t="shared" si="17"/>
        <v>0</v>
      </c>
      <c r="W52" t="b">
        <f t="shared" si="18"/>
        <v>0</v>
      </c>
      <c r="X52" t="b">
        <f t="shared" si="19"/>
        <v>0</v>
      </c>
      <c r="Y52" t="b">
        <f t="shared" si="20"/>
        <v>0</v>
      </c>
      <c r="Z52" t="b">
        <f t="shared" si="21"/>
        <v>0</v>
      </c>
      <c r="AA52" t="b">
        <f t="shared" si="22"/>
        <v>0</v>
      </c>
      <c r="AB52" t="b">
        <f t="shared" si="23"/>
        <v>0</v>
      </c>
    </row>
    <row r="53" spans="1:28" x14ac:dyDescent="0.35">
      <c r="A53" s="43">
        <f t="shared" si="26"/>
        <v>46317</v>
      </c>
      <c r="B53">
        <f t="shared" si="24"/>
        <v>4</v>
      </c>
      <c r="C53" s="19">
        <f t="shared" si="0"/>
        <v>0</v>
      </c>
      <c r="D53" s="19">
        <f t="shared" si="1"/>
        <v>0</v>
      </c>
      <c r="E53" s="19">
        <f t="shared" si="2"/>
        <v>0</v>
      </c>
      <c r="F53" s="19" t="b">
        <f t="shared" si="3"/>
        <v>0</v>
      </c>
      <c r="G53" s="19" t="str">
        <f t="shared" si="4"/>
        <v/>
      </c>
      <c r="H53" s="19" t="str">
        <f t="shared" si="5"/>
        <v/>
      </c>
      <c r="I53" s="19" t="str">
        <f t="shared" si="6"/>
        <v/>
      </c>
      <c r="J53">
        <f t="shared" si="7"/>
        <v>1</v>
      </c>
      <c r="K53" s="19">
        <f ca="1">OFFSET(Calendrier!$B$6,DAY(A53)-1,Paramétrage!J53*6+4)</f>
        <v>0</v>
      </c>
      <c r="L53" s="19" t="str">
        <f t="shared" si="8"/>
        <v/>
      </c>
      <c r="M53" s="43" t="b">
        <f t="shared" si="9"/>
        <v>0</v>
      </c>
      <c r="N53" s="43" t="b">
        <f t="shared" si="10"/>
        <v>1</v>
      </c>
      <c r="O53" s="43" t="b">
        <f t="shared" si="25"/>
        <v>0</v>
      </c>
      <c r="P53" t="b">
        <f t="shared" si="11"/>
        <v>0</v>
      </c>
      <c r="Q53" s="43" t="b">
        <f t="shared" si="12"/>
        <v>0</v>
      </c>
      <c r="R53" s="43" t="b">
        <f t="shared" si="13"/>
        <v>0</v>
      </c>
      <c r="S53" s="43" t="b">
        <f t="shared" si="14"/>
        <v>1</v>
      </c>
      <c r="T53" t="b">
        <f t="shared" si="15"/>
        <v>1</v>
      </c>
      <c r="U53" t="b">
        <f t="shared" si="16"/>
        <v>0</v>
      </c>
      <c r="V53" t="b">
        <f t="shared" si="17"/>
        <v>0</v>
      </c>
      <c r="W53" t="b">
        <f t="shared" si="18"/>
        <v>0</v>
      </c>
      <c r="X53" t="b">
        <f t="shared" si="19"/>
        <v>0</v>
      </c>
      <c r="Y53" t="b">
        <f t="shared" si="20"/>
        <v>0</v>
      </c>
      <c r="Z53" t="b">
        <f t="shared" si="21"/>
        <v>0</v>
      </c>
      <c r="AA53" t="b">
        <f t="shared" si="22"/>
        <v>0</v>
      </c>
      <c r="AB53" t="b">
        <f t="shared" si="23"/>
        <v>0</v>
      </c>
    </row>
    <row r="54" spans="1:28" x14ac:dyDescent="0.35">
      <c r="A54" s="43">
        <f t="shared" si="26"/>
        <v>46318</v>
      </c>
      <c r="B54">
        <f t="shared" si="24"/>
        <v>5</v>
      </c>
      <c r="C54" s="19">
        <f t="shared" si="0"/>
        <v>0</v>
      </c>
      <c r="D54" s="19">
        <f t="shared" si="1"/>
        <v>0</v>
      </c>
      <c r="E54" s="19">
        <f t="shared" si="2"/>
        <v>0</v>
      </c>
      <c r="F54" s="19" t="b">
        <f t="shared" si="3"/>
        <v>0</v>
      </c>
      <c r="G54" s="19" t="str">
        <f t="shared" si="4"/>
        <v/>
      </c>
      <c r="H54" s="19" t="str">
        <f t="shared" si="5"/>
        <v/>
      </c>
      <c r="I54" s="19" t="str">
        <f t="shared" si="6"/>
        <v/>
      </c>
      <c r="J54">
        <f t="shared" si="7"/>
        <v>1</v>
      </c>
      <c r="K54" s="19">
        <f ca="1">OFFSET(Calendrier!$B$6,DAY(A54)-1,Paramétrage!J54*6+4)</f>
        <v>0</v>
      </c>
      <c r="L54" s="19" t="str">
        <f t="shared" si="8"/>
        <v/>
      </c>
      <c r="M54" s="43" t="b">
        <f t="shared" si="9"/>
        <v>0</v>
      </c>
      <c r="N54" s="43" t="b">
        <f t="shared" si="10"/>
        <v>1</v>
      </c>
      <c r="O54" s="43" t="b">
        <f t="shared" si="25"/>
        <v>0</v>
      </c>
      <c r="P54" t="b">
        <f t="shared" si="11"/>
        <v>0</v>
      </c>
      <c r="Q54" s="43" t="b">
        <f t="shared" si="12"/>
        <v>0</v>
      </c>
      <c r="R54" s="43" t="b">
        <f t="shared" si="13"/>
        <v>0</v>
      </c>
      <c r="S54" s="43" t="b">
        <f t="shared" si="14"/>
        <v>1</v>
      </c>
      <c r="T54" t="b">
        <f t="shared" si="15"/>
        <v>1</v>
      </c>
      <c r="U54" t="b">
        <f t="shared" si="16"/>
        <v>0</v>
      </c>
      <c r="V54" t="b">
        <f t="shared" si="17"/>
        <v>0</v>
      </c>
      <c r="W54" t="b">
        <f t="shared" si="18"/>
        <v>0</v>
      </c>
      <c r="X54" t="b">
        <f t="shared" si="19"/>
        <v>0</v>
      </c>
      <c r="Y54" t="b">
        <f t="shared" si="20"/>
        <v>0</v>
      </c>
      <c r="Z54" t="b">
        <f t="shared" si="21"/>
        <v>0</v>
      </c>
      <c r="AA54" t="b">
        <f t="shared" si="22"/>
        <v>0</v>
      </c>
      <c r="AB54" t="b">
        <f t="shared" si="23"/>
        <v>0</v>
      </c>
    </row>
    <row r="55" spans="1:28" x14ac:dyDescent="0.35">
      <c r="A55" s="43">
        <f t="shared" si="26"/>
        <v>46319</v>
      </c>
      <c r="B55">
        <f t="shared" si="24"/>
        <v>6</v>
      </c>
      <c r="C55" s="19">
        <f t="shared" si="0"/>
        <v>0</v>
      </c>
      <c r="D55" s="19">
        <f t="shared" si="1"/>
        <v>0</v>
      </c>
      <c r="E55" s="19">
        <f t="shared" si="2"/>
        <v>0</v>
      </c>
      <c r="F55" s="19" t="b">
        <f t="shared" si="3"/>
        <v>0</v>
      </c>
      <c r="G55" s="19" t="str">
        <f t="shared" si="4"/>
        <v/>
      </c>
      <c r="H55" s="19" t="str">
        <f t="shared" si="5"/>
        <v/>
      </c>
      <c r="I55" s="19" t="str">
        <f t="shared" si="6"/>
        <v/>
      </c>
      <c r="J55">
        <f t="shared" si="7"/>
        <v>1</v>
      </c>
      <c r="K55" s="19">
        <f ca="1">OFFSET(Calendrier!$B$6,DAY(A55)-1,Paramétrage!J55*6+4)</f>
        <v>0</v>
      </c>
      <c r="L55" s="19" t="str">
        <f t="shared" si="8"/>
        <v/>
      </c>
      <c r="M55" s="43" t="b">
        <f t="shared" si="9"/>
        <v>0</v>
      </c>
      <c r="N55" s="43" t="b">
        <f t="shared" si="10"/>
        <v>0</v>
      </c>
      <c r="O55" s="43" t="b">
        <f t="shared" si="25"/>
        <v>0</v>
      </c>
      <c r="P55" t="b">
        <f t="shared" si="11"/>
        <v>0</v>
      </c>
      <c r="Q55" s="43" t="b">
        <f t="shared" si="12"/>
        <v>1</v>
      </c>
      <c r="R55" s="43" t="b">
        <f t="shared" si="13"/>
        <v>0</v>
      </c>
      <c r="S55" s="43" t="b">
        <f t="shared" si="14"/>
        <v>1</v>
      </c>
      <c r="T55" t="b">
        <f t="shared" si="15"/>
        <v>1</v>
      </c>
      <c r="U55" t="b">
        <f t="shared" si="16"/>
        <v>0</v>
      </c>
      <c r="V55" t="b">
        <f t="shared" si="17"/>
        <v>0</v>
      </c>
      <c r="W55" t="b">
        <f t="shared" si="18"/>
        <v>0</v>
      </c>
      <c r="X55" t="b">
        <f t="shared" si="19"/>
        <v>0</v>
      </c>
      <c r="Y55" t="b">
        <f t="shared" si="20"/>
        <v>0</v>
      </c>
      <c r="Z55" t="b">
        <f t="shared" si="21"/>
        <v>0</v>
      </c>
      <c r="AA55" t="b">
        <f t="shared" si="22"/>
        <v>0</v>
      </c>
      <c r="AB55" t="b">
        <f t="shared" si="23"/>
        <v>0</v>
      </c>
    </row>
    <row r="56" spans="1:28" x14ac:dyDescent="0.35">
      <c r="A56" s="43">
        <f t="shared" si="26"/>
        <v>46320</v>
      </c>
      <c r="B56">
        <f t="shared" si="24"/>
        <v>7</v>
      </c>
      <c r="C56" s="19">
        <f t="shared" si="0"/>
        <v>0</v>
      </c>
      <c r="D56" s="19">
        <f t="shared" si="1"/>
        <v>0</v>
      </c>
      <c r="E56" s="19">
        <f t="shared" si="2"/>
        <v>0</v>
      </c>
      <c r="F56" s="19" t="b">
        <f t="shared" si="3"/>
        <v>0</v>
      </c>
      <c r="G56" s="19" t="str">
        <f t="shared" si="4"/>
        <v/>
      </c>
      <c r="H56" s="19" t="str">
        <f t="shared" si="5"/>
        <v/>
      </c>
      <c r="I56" s="19" t="str">
        <f t="shared" si="6"/>
        <v/>
      </c>
      <c r="J56">
        <f t="shared" si="7"/>
        <v>1</v>
      </c>
      <c r="K56" s="19">
        <f ca="1">OFFSET(Calendrier!$B$6,DAY(A56)-1,Paramétrage!J56*6+4)</f>
        <v>0</v>
      </c>
      <c r="L56" s="19" t="str">
        <f t="shared" si="8"/>
        <v/>
      </c>
      <c r="M56" s="43" t="b">
        <f t="shared" si="9"/>
        <v>0</v>
      </c>
      <c r="N56" s="43" t="b">
        <f t="shared" si="10"/>
        <v>0</v>
      </c>
      <c r="O56" s="43" t="b">
        <f t="shared" si="25"/>
        <v>0</v>
      </c>
      <c r="P56" t="b">
        <f t="shared" si="11"/>
        <v>0</v>
      </c>
      <c r="Q56" s="43" t="b">
        <f t="shared" si="12"/>
        <v>1</v>
      </c>
      <c r="R56" s="43" t="b">
        <f t="shared" si="13"/>
        <v>0</v>
      </c>
      <c r="S56" s="43" t="b">
        <f t="shared" si="14"/>
        <v>1</v>
      </c>
      <c r="T56" t="b">
        <f t="shared" si="15"/>
        <v>1</v>
      </c>
      <c r="U56" t="b">
        <f t="shared" si="16"/>
        <v>0</v>
      </c>
      <c r="V56" t="b">
        <f t="shared" si="17"/>
        <v>0</v>
      </c>
      <c r="W56" t="b">
        <f t="shared" si="18"/>
        <v>0</v>
      </c>
      <c r="X56" t="b">
        <f t="shared" si="19"/>
        <v>0</v>
      </c>
      <c r="Y56" t="b">
        <f t="shared" si="20"/>
        <v>0</v>
      </c>
      <c r="Z56" t="b">
        <f t="shared" si="21"/>
        <v>0</v>
      </c>
      <c r="AA56" t="b">
        <f t="shared" si="22"/>
        <v>0</v>
      </c>
      <c r="AB56" t="b">
        <f t="shared" si="23"/>
        <v>0</v>
      </c>
    </row>
    <row r="57" spans="1:28" x14ac:dyDescent="0.35">
      <c r="A57" s="43">
        <f t="shared" si="26"/>
        <v>46321</v>
      </c>
      <c r="B57">
        <f t="shared" si="24"/>
        <v>1</v>
      </c>
      <c r="C57" s="19">
        <f t="shared" si="0"/>
        <v>0</v>
      </c>
      <c r="D57" s="19">
        <f t="shared" si="1"/>
        <v>0</v>
      </c>
      <c r="E57" s="19">
        <f t="shared" si="2"/>
        <v>0</v>
      </c>
      <c r="F57" s="19" t="b">
        <f t="shared" si="3"/>
        <v>0</v>
      </c>
      <c r="G57" s="19" t="str">
        <f t="shared" si="4"/>
        <v/>
      </c>
      <c r="H57" s="19" t="str">
        <f t="shared" si="5"/>
        <v/>
      </c>
      <c r="I57" s="19" t="str">
        <f t="shared" si="6"/>
        <v/>
      </c>
      <c r="J57">
        <f t="shared" si="7"/>
        <v>1</v>
      </c>
      <c r="K57" s="19">
        <f ca="1">OFFSET(Calendrier!$B$6,DAY(A57)-1,Paramétrage!J57*6+4)</f>
        <v>0</v>
      </c>
      <c r="L57" s="19" t="str">
        <f t="shared" si="8"/>
        <v/>
      </c>
      <c r="M57" s="43" t="b">
        <f t="shared" si="9"/>
        <v>0</v>
      </c>
      <c r="N57" s="43" t="b">
        <f t="shared" si="10"/>
        <v>1</v>
      </c>
      <c r="O57" s="43" t="b">
        <f t="shared" si="25"/>
        <v>0</v>
      </c>
      <c r="P57" t="b">
        <f t="shared" si="11"/>
        <v>0</v>
      </c>
      <c r="Q57" s="43" t="b">
        <f t="shared" si="12"/>
        <v>0</v>
      </c>
      <c r="R57" s="43" t="b">
        <f t="shared" si="13"/>
        <v>0</v>
      </c>
      <c r="S57" s="43" t="b">
        <f t="shared" si="14"/>
        <v>1</v>
      </c>
      <c r="T57" t="b">
        <f t="shared" si="15"/>
        <v>1</v>
      </c>
      <c r="U57" t="b">
        <f t="shared" si="16"/>
        <v>0</v>
      </c>
      <c r="V57" t="b">
        <f t="shared" si="17"/>
        <v>0</v>
      </c>
      <c r="W57" t="b">
        <f t="shared" si="18"/>
        <v>0</v>
      </c>
      <c r="X57" t="b">
        <f t="shared" si="19"/>
        <v>0</v>
      </c>
      <c r="Y57" t="b">
        <f t="shared" si="20"/>
        <v>0</v>
      </c>
      <c r="Z57" t="b">
        <f t="shared" si="21"/>
        <v>0</v>
      </c>
      <c r="AA57" t="b">
        <f t="shared" si="22"/>
        <v>0</v>
      </c>
      <c r="AB57" t="b">
        <f t="shared" si="23"/>
        <v>0</v>
      </c>
    </row>
    <row r="58" spans="1:28" x14ac:dyDescent="0.35">
      <c r="A58" s="43">
        <f t="shared" si="26"/>
        <v>46322</v>
      </c>
      <c r="B58">
        <f t="shared" si="24"/>
        <v>2</v>
      </c>
      <c r="C58" s="19">
        <f t="shared" si="0"/>
        <v>0</v>
      </c>
      <c r="D58" s="19">
        <f t="shared" si="1"/>
        <v>0</v>
      </c>
      <c r="E58" s="19">
        <f t="shared" si="2"/>
        <v>0</v>
      </c>
      <c r="F58" s="19" t="b">
        <f t="shared" si="3"/>
        <v>0</v>
      </c>
      <c r="G58" s="19" t="str">
        <f t="shared" si="4"/>
        <v/>
      </c>
      <c r="H58" s="19" t="str">
        <f t="shared" si="5"/>
        <v/>
      </c>
      <c r="I58" s="19" t="str">
        <f t="shared" si="6"/>
        <v/>
      </c>
      <c r="J58">
        <f t="shared" si="7"/>
        <v>1</v>
      </c>
      <c r="K58" s="19">
        <f ca="1">OFFSET(Calendrier!$B$6,DAY(A58)-1,Paramétrage!J58*6+4)</f>
        <v>0</v>
      </c>
      <c r="L58" s="19" t="str">
        <f t="shared" si="8"/>
        <v/>
      </c>
      <c r="M58" s="43" t="b">
        <f t="shared" si="9"/>
        <v>0</v>
      </c>
      <c r="N58" s="43" t="b">
        <f t="shared" si="10"/>
        <v>1</v>
      </c>
      <c r="O58" s="43" t="b">
        <f t="shared" si="25"/>
        <v>0</v>
      </c>
      <c r="P58" t="b">
        <f t="shared" si="11"/>
        <v>0</v>
      </c>
      <c r="Q58" s="43" t="b">
        <f t="shared" si="12"/>
        <v>0</v>
      </c>
      <c r="R58" s="43" t="b">
        <f t="shared" si="13"/>
        <v>0</v>
      </c>
      <c r="S58" s="43" t="b">
        <f t="shared" si="14"/>
        <v>1</v>
      </c>
      <c r="T58" t="b">
        <f t="shared" si="15"/>
        <v>1</v>
      </c>
      <c r="U58" t="b">
        <f t="shared" si="16"/>
        <v>0</v>
      </c>
      <c r="V58" t="b">
        <f t="shared" si="17"/>
        <v>0</v>
      </c>
      <c r="W58" t="b">
        <f t="shared" si="18"/>
        <v>0</v>
      </c>
      <c r="X58" t="b">
        <f t="shared" si="19"/>
        <v>0</v>
      </c>
      <c r="Y58" t="b">
        <f t="shared" si="20"/>
        <v>0</v>
      </c>
      <c r="Z58" t="b">
        <f t="shared" si="21"/>
        <v>0</v>
      </c>
      <c r="AA58" t="b">
        <f t="shared" si="22"/>
        <v>0</v>
      </c>
      <c r="AB58" t="b">
        <f t="shared" si="23"/>
        <v>0</v>
      </c>
    </row>
    <row r="59" spans="1:28" x14ac:dyDescent="0.35">
      <c r="A59" s="43">
        <f t="shared" si="26"/>
        <v>46323</v>
      </c>
      <c r="B59">
        <f t="shared" si="24"/>
        <v>3</v>
      </c>
      <c r="C59" s="19">
        <f t="shared" si="0"/>
        <v>0</v>
      </c>
      <c r="D59" s="19">
        <f t="shared" si="1"/>
        <v>0</v>
      </c>
      <c r="E59" s="19">
        <f t="shared" si="2"/>
        <v>0</v>
      </c>
      <c r="F59" s="19" t="b">
        <f t="shared" si="3"/>
        <v>0</v>
      </c>
      <c r="G59" s="19" t="str">
        <f t="shared" si="4"/>
        <v/>
      </c>
      <c r="H59" s="19" t="str">
        <f t="shared" si="5"/>
        <v/>
      </c>
      <c r="I59" s="19" t="str">
        <f t="shared" si="6"/>
        <v/>
      </c>
      <c r="J59">
        <f t="shared" si="7"/>
        <v>1</v>
      </c>
      <c r="K59" s="19">
        <f ca="1">OFFSET(Calendrier!$B$6,DAY(A59)-1,Paramétrage!J59*6+4)</f>
        <v>0</v>
      </c>
      <c r="L59" s="19" t="str">
        <f t="shared" si="8"/>
        <v/>
      </c>
      <c r="M59" s="43" t="b">
        <f t="shared" si="9"/>
        <v>0</v>
      </c>
      <c r="N59" s="43" t="b">
        <f t="shared" si="10"/>
        <v>1</v>
      </c>
      <c r="O59" s="43" t="b">
        <f t="shared" si="25"/>
        <v>0</v>
      </c>
      <c r="P59" t="b">
        <f t="shared" si="11"/>
        <v>0</v>
      </c>
      <c r="Q59" s="43" t="b">
        <f t="shared" si="12"/>
        <v>0</v>
      </c>
      <c r="R59" s="43" t="b">
        <f t="shared" si="13"/>
        <v>0</v>
      </c>
      <c r="S59" s="43" t="b">
        <f t="shared" si="14"/>
        <v>1</v>
      </c>
      <c r="T59" t="b">
        <f t="shared" si="15"/>
        <v>1</v>
      </c>
      <c r="U59" t="b">
        <f t="shared" si="16"/>
        <v>0</v>
      </c>
      <c r="V59" t="b">
        <f t="shared" si="17"/>
        <v>0</v>
      </c>
      <c r="W59" t="b">
        <f t="shared" si="18"/>
        <v>0</v>
      </c>
      <c r="X59" t="b">
        <f t="shared" si="19"/>
        <v>0</v>
      </c>
      <c r="Y59" t="b">
        <f t="shared" si="20"/>
        <v>0</v>
      </c>
      <c r="Z59" t="b">
        <f t="shared" si="21"/>
        <v>0</v>
      </c>
      <c r="AA59" t="b">
        <f t="shared" si="22"/>
        <v>0</v>
      </c>
      <c r="AB59" t="b">
        <f t="shared" si="23"/>
        <v>0</v>
      </c>
    </row>
    <row r="60" spans="1:28" x14ac:dyDescent="0.35">
      <c r="A60" s="43">
        <f t="shared" si="26"/>
        <v>46324</v>
      </c>
      <c r="B60">
        <f t="shared" si="24"/>
        <v>4</v>
      </c>
      <c r="C60" s="19">
        <f t="shared" si="0"/>
        <v>0</v>
      </c>
      <c r="D60" s="19">
        <f t="shared" si="1"/>
        <v>0</v>
      </c>
      <c r="E60" s="19">
        <f t="shared" si="2"/>
        <v>0</v>
      </c>
      <c r="F60" s="19" t="b">
        <f t="shared" si="3"/>
        <v>0</v>
      </c>
      <c r="G60" s="19" t="str">
        <f t="shared" si="4"/>
        <v/>
      </c>
      <c r="H60" s="19" t="str">
        <f t="shared" si="5"/>
        <v/>
      </c>
      <c r="I60" s="19" t="str">
        <f t="shared" si="6"/>
        <v/>
      </c>
      <c r="J60">
        <f t="shared" si="7"/>
        <v>1</v>
      </c>
      <c r="K60" s="19">
        <f ca="1">OFFSET(Calendrier!$B$6,DAY(A60)-1,Paramétrage!J60*6+4)</f>
        <v>0</v>
      </c>
      <c r="L60" s="19" t="str">
        <f t="shared" si="8"/>
        <v/>
      </c>
      <c r="M60" s="43" t="b">
        <f t="shared" si="9"/>
        <v>0</v>
      </c>
      <c r="N60" s="43" t="b">
        <f t="shared" si="10"/>
        <v>1</v>
      </c>
      <c r="O60" s="43" t="b">
        <f t="shared" si="25"/>
        <v>0</v>
      </c>
      <c r="P60" t="b">
        <f t="shared" si="11"/>
        <v>0</v>
      </c>
      <c r="Q60" s="43" t="b">
        <f t="shared" si="12"/>
        <v>0</v>
      </c>
      <c r="R60" s="43" t="b">
        <f t="shared" si="13"/>
        <v>0</v>
      </c>
      <c r="S60" s="43" t="b">
        <f t="shared" si="14"/>
        <v>1</v>
      </c>
      <c r="T60" t="b">
        <f t="shared" si="15"/>
        <v>1</v>
      </c>
      <c r="U60" t="b">
        <f t="shared" si="16"/>
        <v>0</v>
      </c>
      <c r="V60" t="b">
        <f t="shared" si="17"/>
        <v>0</v>
      </c>
      <c r="W60" t="b">
        <f t="shared" si="18"/>
        <v>0</v>
      </c>
      <c r="X60" t="b">
        <f t="shared" si="19"/>
        <v>0</v>
      </c>
      <c r="Y60" t="b">
        <f t="shared" si="20"/>
        <v>0</v>
      </c>
      <c r="Z60" t="b">
        <f t="shared" si="21"/>
        <v>0</v>
      </c>
      <c r="AA60" t="b">
        <f t="shared" si="22"/>
        <v>0</v>
      </c>
      <c r="AB60" t="b">
        <f t="shared" si="23"/>
        <v>0</v>
      </c>
    </row>
    <row r="61" spans="1:28" x14ac:dyDescent="0.35">
      <c r="A61" s="43">
        <f t="shared" si="26"/>
        <v>46325</v>
      </c>
      <c r="B61">
        <f t="shared" si="24"/>
        <v>5</v>
      </c>
      <c r="C61" s="19">
        <f t="shared" si="0"/>
        <v>0</v>
      </c>
      <c r="D61" s="19">
        <f t="shared" si="1"/>
        <v>0</v>
      </c>
      <c r="E61" s="19">
        <f t="shared" si="2"/>
        <v>0</v>
      </c>
      <c r="F61" s="19" t="b">
        <f t="shared" si="3"/>
        <v>0</v>
      </c>
      <c r="G61" s="19" t="str">
        <f t="shared" si="4"/>
        <v/>
      </c>
      <c r="H61" s="19" t="str">
        <f t="shared" si="5"/>
        <v/>
      </c>
      <c r="I61" s="19" t="str">
        <f t="shared" si="6"/>
        <v/>
      </c>
      <c r="J61">
        <f t="shared" si="7"/>
        <v>1</v>
      </c>
      <c r="K61" s="19">
        <f ca="1">OFFSET(Calendrier!$B$6,DAY(A61)-1,Paramétrage!J61*6+4)</f>
        <v>0</v>
      </c>
      <c r="L61" s="19" t="str">
        <f t="shared" si="8"/>
        <v/>
      </c>
      <c r="M61" s="43" t="b">
        <f t="shared" si="9"/>
        <v>0</v>
      </c>
      <c r="N61" s="43" t="b">
        <f t="shared" si="10"/>
        <v>1</v>
      </c>
      <c r="O61" s="43" t="b">
        <f t="shared" si="25"/>
        <v>0</v>
      </c>
      <c r="P61" t="b">
        <f t="shared" si="11"/>
        <v>0</v>
      </c>
      <c r="Q61" s="43" t="b">
        <f t="shared" si="12"/>
        <v>0</v>
      </c>
      <c r="R61" s="43" t="b">
        <f t="shared" si="13"/>
        <v>0</v>
      </c>
      <c r="S61" s="43" t="b">
        <f t="shared" si="14"/>
        <v>1</v>
      </c>
      <c r="T61" t="b">
        <f t="shared" si="15"/>
        <v>1</v>
      </c>
      <c r="U61" t="b">
        <f t="shared" si="16"/>
        <v>0</v>
      </c>
      <c r="V61" t="b">
        <f t="shared" si="17"/>
        <v>0</v>
      </c>
      <c r="W61" t="b">
        <f t="shared" si="18"/>
        <v>0</v>
      </c>
      <c r="X61" t="b">
        <f t="shared" si="19"/>
        <v>0</v>
      </c>
      <c r="Y61" t="b">
        <f t="shared" si="20"/>
        <v>0</v>
      </c>
      <c r="Z61" t="b">
        <f t="shared" si="21"/>
        <v>0</v>
      </c>
      <c r="AA61" t="b">
        <f t="shared" si="22"/>
        <v>0</v>
      </c>
      <c r="AB61" t="b">
        <f t="shared" si="23"/>
        <v>0</v>
      </c>
    </row>
    <row r="62" spans="1:28" x14ac:dyDescent="0.35">
      <c r="A62" s="43">
        <f t="shared" si="26"/>
        <v>46326</v>
      </c>
      <c r="B62">
        <f t="shared" si="24"/>
        <v>6</v>
      </c>
      <c r="C62" s="19">
        <f t="shared" si="0"/>
        <v>0</v>
      </c>
      <c r="D62" s="19">
        <f t="shared" si="1"/>
        <v>0</v>
      </c>
      <c r="E62" s="19">
        <f t="shared" si="2"/>
        <v>0</v>
      </c>
      <c r="F62" s="19" t="b">
        <f t="shared" si="3"/>
        <v>0</v>
      </c>
      <c r="G62" s="19" t="str">
        <f t="shared" si="4"/>
        <v/>
      </c>
      <c r="H62" s="19" t="str">
        <f t="shared" si="5"/>
        <v/>
      </c>
      <c r="I62" s="19" t="str">
        <f t="shared" si="6"/>
        <v/>
      </c>
      <c r="J62">
        <f t="shared" si="7"/>
        <v>1</v>
      </c>
      <c r="K62" s="19">
        <f ca="1">OFFSET(Calendrier!$B$6,DAY(A62)-1,Paramétrage!J62*6+4)</f>
        <v>0</v>
      </c>
      <c r="L62" s="19" t="str">
        <f t="shared" si="8"/>
        <v/>
      </c>
      <c r="M62" s="43" t="b">
        <f t="shared" si="9"/>
        <v>0</v>
      </c>
      <c r="N62" s="43" t="b">
        <f t="shared" si="10"/>
        <v>0</v>
      </c>
      <c r="O62" s="43" t="b">
        <f t="shared" si="25"/>
        <v>0</v>
      </c>
      <c r="P62" t="b">
        <f t="shared" si="11"/>
        <v>0</v>
      </c>
      <c r="Q62" s="43" t="b">
        <f t="shared" si="12"/>
        <v>1</v>
      </c>
      <c r="R62" s="43" t="b">
        <f t="shared" si="13"/>
        <v>0</v>
      </c>
      <c r="S62" s="43" t="b">
        <f t="shared" si="14"/>
        <v>1</v>
      </c>
      <c r="T62" t="b">
        <f t="shared" si="15"/>
        <v>1</v>
      </c>
      <c r="U62" t="b">
        <f t="shared" si="16"/>
        <v>0</v>
      </c>
      <c r="V62" t="b">
        <f t="shared" si="17"/>
        <v>0</v>
      </c>
      <c r="W62" t="b">
        <f t="shared" si="18"/>
        <v>0</v>
      </c>
      <c r="X62" t="b">
        <f t="shared" si="19"/>
        <v>0</v>
      </c>
      <c r="Y62" t="b">
        <f t="shared" si="20"/>
        <v>0</v>
      </c>
      <c r="Z62" t="b">
        <f t="shared" si="21"/>
        <v>0</v>
      </c>
      <c r="AA62" t="b">
        <f t="shared" si="22"/>
        <v>0</v>
      </c>
      <c r="AB62" t="b">
        <f t="shared" si="23"/>
        <v>0</v>
      </c>
    </row>
    <row r="63" spans="1:28" x14ac:dyDescent="0.35">
      <c r="A63" s="43">
        <f t="shared" si="26"/>
        <v>46327</v>
      </c>
      <c r="B63">
        <f t="shared" si="24"/>
        <v>7</v>
      </c>
      <c r="C63" s="19">
        <f t="shared" si="0"/>
        <v>0</v>
      </c>
      <c r="D63" s="19">
        <f t="shared" si="1"/>
        <v>0</v>
      </c>
      <c r="E63" s="19">
        <f t="shared" si="2"/>
        <v>0</v>
      </c>
      <c r="F63" s="19" t="b">
        <f t="shared" si="3"/>
        <v>0</v>
      </c>
      <c r="G63" s="19" t="str">
        <f t="shared" si="4"/>
        <v/>
      </c>
      <c r="H63" s="19" t="str">
        <f t="shared" si="5"/>
        <v/>
      </c>
      <c r="I63" s="19" t="str">
        <f t="shared" si="6"/>
        <v/>
      </c>
      <c r="J63">
        <f t="shared" si="7"/>
        <v>2</v>
      </c>
      <c r="K63" s="19">
        <f ca="1">OFFSET(Calendrier!$B$6,DAY(A63)-1,Paramétrage!J63*6+4)</f>
        <v>0</v>
      </c>
      <c r="L63" s="19" t="b">
        <f t="shared" ca="1" si="8"/>
        <v>0</v>
      </c>
      <c r="M63" s="43" t="b">
        <f t="shared" ca="1" si="9"/>
        <v>0</v>
      </c>
      <c r="N63" s="43" t="b">
        <f t="shared" si="10"/>
        <v>0</v>
      </c>
      <c r="O63" s="43" t="b">
        <f t="shared" ca="1" si="25"/>
        <v>1</v>
      </c>
      <c r="P63" t="b">
        <f t="shared" si="11"/>
        <v>1</v>
      </c>
      <c r="Q63" s="43" t="b">
        <f t="shared" si="12"/>
        <v>1</v>
      </c>
      <c r="R63" s="43" t="b">
        <f t="shared" si="13"/>
        <v>0</v>
      </c>
      <c r="S63" s="43" t="b">
        <f t="shared" si="14"/>
        <v>1</v>
      </c>
      <c r="T63" t="b">
        <f t="shared" si="15"/>
        <v>1</v>
      </c>
      <c r="U63" t="b">
        <f t="shared" si="16"/>
        <v>0</v>
      </c>
      <c r="V63" t="b">
        <f t="shared" si="17"/>
        <v>0</v>
      </c>
      <c r="W63" t="b">
        <f t="shared" si="18"/>
        <v>0</v>
      </c>
      <c r="X63" t="b">
        <f t="shared" si="19"/>
        <v>0</v>
      </c>
      <c r="Y63" t="b">
        <f t="shared" si="20"/>
        <v>0</v>
      </c>
      <c r="Z63" t="b">
        <f t="shared" si="21"/>
        <v>0</v>
      </c>
      <c r="AA63" t="b">
        <f t="shared" si="22"/>
        <v>0</v>
      </c>
      <c r="AB63" t="b">
        <f t="shared" si="23"/>
        <v>0</v>
      </c>
    </row>
    <row r="64" spans="1:28" x14ac:dyDescent="0.35">
      <c r="A64" s="43">
        <f t="shared" si="26"/>
        <v>46328</v>
      </c>
      <c r="B64">
        <f t="shared" si="24"/>
        <v>1</v>
      </c>
      <c r="C64" s="19">
        <f t="shared" si="0"/>
        <v>3.125E-2</v>
      </c>
      <c r="D64" s="19">
        <f t="shared" si="1"/>
        <v>0.33333333333333331</v>
      </c>
      <c r="E64" s="19">
        <f t="shared" si="2"/>
        <v>0.70833333333333337</v>
      </c>
      <c r="F64" s="19" t="b">
        <f t="shared" si="3"/>
        <v>0</v>
      </c>
      <c r="G64" s="19" t="str">
        <f t="shared" si="4"/>
        <v/>
      </c>
      <c r="H64" s="19" t="str">
        <f t="shared" si="5"/>
        <v/>
      </c>
      <c r="I64" s="19" t="str">
        <f t="shared" si="6"/>
        <v/>
      </c>
      <c r="J64">
        <f t="shared" si="7"/>
        <v>2</v>
      </c>
      <c r="K64" s="19">
        <f ca="1">OFFSET(Calendrier!$B$6,DAY(A64)-1,Paramétrage!J64*6+4)</f>
        <v>0.35763888888888895</v>
      </c>
      <c r="L64" s="19" t="str">
        <f t="shared" si="8"/>
        <v/>
      </c>
      <c r="M64" s="43" t="b">
        <f t="shared" si="9"/>
        <v>0</v>
      </c>
      <c r="N64" s="43" t="b">
        <f t="shared" si="10"/>
        <v>1</v>
      </c>
      <c r="O64" s="43" t="b">
        <f t="shared" si="25"/>
        <v>0</v>
      </c>
      <c r="P64" t="b">
        <f t="shared" si="11"/>
        <v>0</v>
      </c>
      <c r="Q64" s="43" t="b">
        <f t="shared" si="12"/>
        <v>0</v>
      </c>
      <c r="R64" s="43" t="b">
        <f t="shared" si="13"/>
        <v>0</v>
      </c>
      <c r="S64" s="43" t="b">
        <f t="shared" si="14"/>
        <v>0</v>
      </c>
      <c r="T64" t="b">
        <f t="shared" si="15"/>
        <v>0</v>
      </c>
      <c r="U64" t="b">
        <f t="shared" si="16"/>
        <v>0</v>
      </c>
      <c r="V64" t="b">
        <f t="shared" si="17"/>
        <v>0</v>
      </c>
      <c r="W64" t="b">
        <f t="shared" si="18"/>
        <v>0</v>
      </c>
      <c r="X64" t="b">
        <f t="shared" si="19"/>
        <v>0</v>
      </c>
      <c r="Y64" t="b">
        <f t="shared" si="20"/>
        <v>0</v>
      </c>
      <c r="Z64" t="b">
        <f t="shared" si="21"/>
        <v>0</v>
      </c>
      <c r="AA64" t="b">
        <f t="shared" si="22"/>
        <v>0</v>
      </c>
      <c r="AB64" t="b">
        <f t="shared" si="23"/>
        <v>0</v>
      </c>
    </row>
    <row r="65" spans="1:28" x14ac:dyDescent="0.35">
      <c r="A65" s="43">
        <f t="shared" si="26"/>
        <v>46329</v>
      </c>
      <c r="B65">
        <f t="shared" si="24"/>
        <v>2</v>
      </c>
      <c r="C65" s="19">
        <f t="shared" si="0"/>
        <v>3.125E-2</v>
      </c>
      <c r="D65" s="19">
        <f t="shared" si="1"/>
        <v>0.33333333333333331</v>
      </c>
      <c r="E65" s="19">
        <f t="shared" si="2"/>
        <v>0.75</v>
      </c>
      <c r="F65" s="19" t="b">
        <f t="shared" si="3"/>
        <v>0</v>
      </c>
      <c r="G65" s="19" t="str">
        <f t="shared" si="4"/>
        <v/>
      </c>
      <c r="H65" s="19" t="str">
        <f t="shared" si="5"/>
        <v/>
      </c>
      <c r="I65" s="19" t="str">
        <f t="shared" si="6"/>
        <v/>
      </c>
      <c r="J65">
        <f t="shared" si="7"/>
        <v>2</v>
      </c>
      <c r="K65" s="19">
        <f ca="1">OFFSET(Calendrier!$B$6,DAY(A65)-1,Paramétrage!J65*6+4)</f>
        <v>0.39930555555555558</v>
      </c>
      <c r="L65" s="19" t="str">
        <f t="shared" si="8"/>
        <v/>
      </c>
      <c r="M65" s="43" t="b">
        <f t="shared" si="9"/>
        <v>0</v>
      </c>
      <c r="N65" s="43" t="b">
        <f t="shared" si="10"/>
        <v>1</v>
      </c>
      <c r="O65" s="43" t="b">
        <f t="shared" si="25"/>
        <v>0</v>
      </c>
      <c r="P65" t="b">
        <f t="shared" si="11"/>
        <v>0</v>
      </c>
      <c r="Q65" s="43" t="b">
        <f t="shared" si="12"/>
        <v>0</v>
      </c>
      <c r="R65" s="43" t="b">
        <f t="shared" si="13"/>
        <v>0</v>
      </c>
      <c r="S65" s="43" t="b">
        <f t="shared" si="14"/>
        <v>0</v>
      </c>
      <c r="T65" t="b">
        <f t="shared" si="15"/>
        <v>0</v>
      </c>
      <c r="U65" t="b">
        <f t="shared" si="16"/>
        <v>0</v>
      </c>
      <c r="V65" t="b">
        <f t="shared" si="17"/>
        <v>0</v>
      </c>
      <c r="W65" t="b">
        <f t="shared" si="18"/>
        <v>0</v>
      </c>
      <c r="X65" t="b">
        <f t="shared" si="19"/>
        <v>0</v>
      </c>
      <c r="Y65" t="b">
        <f t="shared" si="20"/>
        <v>0</v>
      </c>
      <c r="Z65" t="b">
        <f t="shared" si="21"/>
        <v>0</v>
      </c>
      <c r="AA65" t="b">
        <f t="shared" si="22"/>
        <v>0</v>
      </c>
      <c r="AB65" t="b">
        <f t="shared" si="23"/>
        <v>0</v>
      </c>
    </row>
    <row r="66" spans="1:28" x14ac:dyDescent="0.35">
      <c r="A66" s="43">
        <f t="shared" si="26"/>
        <v>46330</v>
      </c>
      <c r="B66">
        <f t="shared" si="24"/>
        <v>3</v>
      </c>
      <c r="C66" s="19">
        <f t="shared" ref="C66:C129" si="27">IF(F66,G66,IF(S66,0,IF(M66,0,_xlfn.XLOOKUP(B66,listeHebdoJours,listeHebdoRepas))))</f>
        <v>0</v>
      </c>
      <c r="D66" s="19">
        <f t="shared" ref="D66:D129" si="28">IF(F66,H66,IF(S66,0,IF(M66,0,_xlfn.XLOOKUP(B66,listeHebdoJours,listeHebdoDebut))))</f>
        <v>0.33333333333333331</v>
      </c>
      <c r="E66" s="19">
        <f t="shared" ref="E66:E129" si="29">IF(F66,I66,IF(S66,0,IF(M66,0,_xlfn.XLOOKUP(B66,listeHebdoJours,listeHebdoFin))))</f>
        <v>0.54166666666666663</v>
      </c>
      <c r="F66" s="19" t="b">
        <f t="shared" ref="F66:F129" si="30">IFERROR(IF(VLOOKUP(A66,listeJoursParticliers,1,0),TRUE(),FALSE()),FALSE())</f>
        <v>0</v>
      </c>
      <c r="G66" s="19" t="str">
        <f t="shared" ref="G66:G129" si="31">IFERROR(VLOOKUP(A66,listeJoursParticliers,2,0),"")</f>
        <v/>
      </c>
      <c r="H66" s="19" t="str">
        <f t="shared" ref="H66:H129" si="32">IFERROR(VLOOKUP(A66,listeJoursParticliers,3,0),"")</f>
        <v/>
      </c>
      <c r="I66" s="19" t="str">
        <f t="shared" ref="I66:I129" si="33">IFERROR(VLOOKUP(A66,listeJoursParticliers,4,0),"")</f>
        <v/>
      </c>
      <c r="J66">
        <f t="shared" ref="J66:J129" si="34">DATEDIF(DATE(annee1,9,1),A66,"m")</f>
        <v>2</v>
      </c>
      <c r="K66" s="19">
        <f ca="1">OFFSET(Calendrier!$B$6,DAY(A66)-1,Paramétrage!J66*6+4)</f>
        <v>0.20833333333333331</v>
      </c>
      <c r="L66" s="19" t="str">
        <f t="shared" ref="L66:L129" si="35">IFERROR(AND(P66,_xlfn.XLOOKUP(A66,joursFeries,joursFeriesAvantApresDureeZero)),"")</f>
        <v/>
      </c>
      <c r="M66" s="43" t="b">
        <f t="shared" ref="M66:M129" si="36">OR(L66,A66=paques+40)</f>
        <v>0</v>
      </c>
      <c r="N66" s="43" t="b">
        <f t="shared" ref="N66:N129" si="37">_xlfn.XLOOKUP(WEEKDAY(A66,2),listeHebdoJours,listeHebdoDurees)&gt;0</f>
        <v>1</v>
      </c>
      <c r="O66" s="43" t="b">
        <f t="shared" si="25"/>
        <v>0</v>
      </c>
      <c r="P66" t="b">
        <f t="shared" ref="P66:P129" si="38">COUNTIFS(joursFeries,A66)&gt;0</f>
        <v>0</v>
      </c>
      <c r="Q66" s="43" t="b">
        <f t="shared" ref="Q66:Q129" si="39">OR(WEEKDAY(A66,2)=6,WEEKDAY(A66,2)=7)</f>
        <v>0</v>
      </c>
      <c r="R66" s="43" t="b">
        <f t="shared" ref="R66:R129" si="40">AND(IFERROR(VLOOKUP(A66,joursVacancesTravailles,1,0)&lt;&gt;"",FALSE()),S66)</f>
        <v>0</v>
      </c>
      <c r="S66" s="43" t="b">
        <f t="shared" ref="S66:S129" si="41">IF(zone="A",OR(T66,U66,V66,W66,AB66),IF(zone="B",OR(T66,U66,X66,Y66,AB66),OR(T66,U66,Z66,AA66,AB66)))</f>
        <v>0</v>
      </c>
      <c r="T66" t="b">
        <f t="shared" ref="T66:T129" si="42">AND(A66&gt;debutVacToussaint,A66&lt;finVacToussaint)</f>
        <v>0</v>
      </c>
      <c r="U66" t="b">
        <f t="shared" ref="U66:U129" si="43">AND(A66&gt;debutVacNoel,A66&lt;finVacNoel)</f>
        <v>0</v>
      </c>
      <c r="V66" t="b">
        <f t="shared" ref="V66:V129" si="44">AND(A66&gt;debutVacHiverA,A66&lt;finVacHiverA)</f>
        <v>0</v>
      </c>
      <c r="W66" t="b">
        <f t="shared" ref="W66:W129" si="45">AND(A66&gt;debutVacPrintempsA,A66&lt;finVacPrintempsA)</f>
        <v>0</v>
      </c>
      <c r="X66" t="b">
        <f t="shared" ref="X66:X129" si="46">AND(A66&gt;debutVacHiverB,A66&lt;finVacHiverB)</f>
        <v>0</v>
      </c>
      <c r="Y66" t="b">
        <f t="shared" ref="Y66:Y129" si="47">AND(A66&gt;debutVacPrintempsB,A66&lt;finVacPrintempsB)</f>
        <v>0</v>
      </c>
      <c r="Z66" t="b">
        <f t="shared" ref="Z66:Z129" si="48">AND(A66&gt;debutVacHiverC,A66&lt;finVacHiverC)</f>
        <v>0</v>
      </c>
      <c r="AA66" t="b">
        <f t="shared" ref="AA66:AA129" si="49">AND(A66&gt;debutVacPrintempsB,A66&lt;finVacPrintempsB)</f>
        <v>0</v>
      </c>
      <c r="AB66" t="b">
        <f t="shared" ref="AB66:AB129" si="50">AND(A66&gt;debutVacEte,A66&lt;finVacEte)</f>
        <v>0</v>
      </c>
    </row>
    <row r="67" spans="1:28" x14ac:dyDescent="0.35">
      <c r="A67" s="43">
        <f t="shared" si="26"/>
        <v>46331</v>
      </c>
      <c r="B67">
        <f t="shared" ref="B67:B130" si="51">WEEKDAY(A67,2)</f>
        <v>4</v>
      </c>
      <c r="C67" s="19">
        <f t="shared" si="27"/>
        <v>3.125E-2</v>
      </c>
      <c r="D67" s="19">
        <f t="shared" si="28"/>
        <v>0.33333333333333331</v>
      </c>
      <c r="E67" s="19">
        <f t="shared" si="29"/>
        <v>0.70833333333333337</v>
      </c>
      <c r="F67" s="19" t="b">
        <f t="shared" si="30"/>
        <v>0</v>
      </c>
      <c r="G67" s="19" t="str">
        <f t="shared" si="31"/>
        <v/>
      </c>
      <c r="H67" s="19" t="str">
        <f t="shared" si="32"/>
        <v/>
      </c>
      <c r="I67" s="19" t="str">
        <f t="shared" si="33"/>
        <v/>
      </c>
      <c r="J67">
        <f t="shared" si="34"/>
        <v>2</v>
      </c>
      <c r="K67" s="19">
        <f ca="1">OFFSET(Calendrier!$B$6,DAY(A67)-1,Paramétrage!J67*6+4)</f>
        <v>0.35763888888888895</v>
      </c>
      <c r="L67" s="19" t="str">
        <f t="shared" si="35"/>
        <v/>
      </c>
      <c r="M67" s="43" t="b">
        <f t="shared" si="36"/>
        <v>0</v>
      </c>
      <c r="N67" s="43" t="b">
        <f t="shared" si="37"/>
        <v>1</v>
      </c>
      <c r="O67" s="43" t="b">
        <f t="shared" ref="O67:O130" si="52">OR(AND(P67,L67),AND(P67,Q67))</f>
        <v>0</v>
      </c>
      <c r="P67" t="b">
        <f t="shared" si="38"/>
        <v>0</v>
      </c>
      <c r="Q67" s="43" t="b">
        <f t="shared" si="39"/>
        <v>0</v>
      </c>
      <c r="R67" s="43" t="b">
        <f t="shared" si="40"/>
        <v>0</v>
      </c>
      <c r="S67" s="43" t="b">
        <f t="shared" si="41"/>
        <v>0</v>
      </c>
      <c r="T67" t="b">
        <f t="shared" si="42"/>
        <v>0</v>
      </c>
      <c r="U67" t="b">
        <f t="shared" si="43"/>
        <v>0</v>
      </c>
      <c r="V67" t="b">
        <f t="shared" si="44"/>
        <v>0</v>
      </c>
      <c r="W67" t="b">
        <f t="shared" si="45"/>
        <v>0</v>
      </c>
      <c r="X67" t="b">
        <f t="shared" si="46"/>
        <v>0</v>
      </c>
      <c r="Y67" t="b">
        <f t="shared" si="47"/>
        <v>0</v>
      </c>
      <c r="Z67" t="b">
        <f t="shared" si="48"/>
        <v>0</v>
      </c>
      <c r="AA67" t="b">
        <f t="shared" si="49"/>
        <v>0</v>
      </c>
      <c r="AB67" t="b">
        <f t="shared" si="50"/>
        <v>0</v>
      </c>
    </row>
    <row r="68" spans="1:28" x14ac:dyDescent="0.35">
      <c r="A68" s="43">
        <f t="shared" ref="A68:A131" si="53">A67+1</f>
        <v>46332</v>
      </c>
      <c r="B68">
        <f t="shared" si="51"/>
        <v>5</v>
      </c>
      <c r="C68" s="19">
        <f t="shared" si="27"/>
        <v>0</v>
      </c>
      <c r="D68" s="19">
        <f t="shared" si="28"/>
        <v>0.33333333333333331</v>
      </c>
      <c r="E68" s="19">
        <f t="shared" si="29"/>
        <v>0.70833333333333337</v>
      </c>
      <c r="F68" s="19" t="b">
        <f t="shared" si="30"/>
        <v>0</v>
      </c>
      <c r="G68" s="19" t="str">
        <f t="shared" si="31"/>
        <v/>
      </c>
      <c r="H68" s="19" t="str">
        <f t="shared" si="32"/>
        <v/>
      </c>
      <c r="I68" s="19" t="str">
        <f t="shared" si="33"/>
        <v/>
      </c>
      <c r="J68">
        <f t="shared" si="34"/>
        <v>2</v>
      </c>
      <c r="K68" s="19">
        <f ca="1">OFFSET(Calendrier!$B$6,DAY(A68)-1,Paramétrage!J68*6+4)</f>
        <v>0.38888888888888895</v>
      </c>
      <c r="L68" s="19" t="str">
        <f t="shared" si="35"/>
        <v/>
      </c>
      <c r="M68" s="43" t="b">
        <f t="shared" si="36"/>
        <v>0</v>
      </c>
      <c r="N68" s="43" t="b">
        <f t="shared" si="37"/>
        <v>1</v>
      </c>
      <c r="O68" s="43" t="b">
        <f t="shared" si="52"/>
        <v>0</v>
      </c>
      <c r="P68" t="b">
        <f t="shared" si="38"/>
        <v>0</v>
      </c>
      <c r="Q68" s="43" t="b">
        <f t="shared" si="39"/>
        <v>0</v>
      </c>
      <c r="R68" s="43" t="b">
        <f t="shared" si="40"/>
        <v>0</v>
      </c>
      <c r="S68" s="43" t="b">
        <f t="shared" si="41"/>
        <v>0</v>
      </c>
      <c r="T68" t="b">
        <f t="shared" si="42"/>
        <v>0</v>
      </c>
      <c r="U68" t="b">
        <f t="shared" si="43"/>
        <v>0</v>
      </c>
      <c r="V68" t="b">
        <f t="shared" si="44"/>
        <v>0</v>
      </c>
      <c r="W68" t="b">
        <f t="shared" si="45"/>
        <v>0</v>
      </c>
      <c r="X68" t="b">
        <f t="shared" si="46"/>
        <v>0</v>
      </c>
      <c r="Y68" t="b">
        <f t="shared" si="47"/>
        <v>0</v>
      </c>
      <c r="Z68" t="b">
        <f t="shared" si="48"/>
        <v>0</v>
      </c>
      <c r="AA68" t="b">
        <f t="shared" si="49"/>
        <v>0</v>
      </c>
      <c r="AB68" t="b">
        <f t="shared" si="50"/>
        <v>0</v>
      </c>
    </row>
    <row r="69" spans="1:28" x14ac:dyDescent="0.35">
      <c r="A69" s="43">
        <f t="shared" si="53"/>
        <v>46333</v>
      </c>
      <c r="B69">
        <f t="shared" si="51"/>
        <v>6</v>
      </c>
      <c r="C69" s="19">
        <f t="shared" si="27"/>
        <v>0</v>
      </c>
      <c r="D69" s="19">
        <f t="shared" si="28"/>
        <v>0</v>
      </c>
      <c r="E69" s="19">
        <f t="shared" si="29"/>
        <v>0</v>
      </c>
      <c r="F69" s="19" t="b">
        <f t="shared" si="30"/>
        <v>0</v>
      </c>
      <c r="G69" s="19" t="str">
        <f t="shared" si="31"/>
        <v/>
      </c>
      <c r="H69" s="19" t="str">
        <f t="shared" si="32"/>
        <v/>
      </c>
      <c r="I69" s="19" t="str">
        <f t="shared" si="33"/>
        <v/>
      </c>
      <c r="J69">
        <f t="shared" si="34"/>
        <v>2</v>
      </c>
      <c r="K69" s="19">
        <f ca="1">OFFSET(Calendrier!$B$6,DAY(A69)-1,Paramétrage!J69*6+4)</f>
        <v>0</v>
      </c>
      <c r="L69" s="19" t="str">
        <f t="shared" si="35"/>
        <v/>
      </c>
      <c r="M69" s="43" t="b">
        <f t="shared" si="36"/>
        <v>0</v>
      </c>
      <c r="N69" s="43" t="b">
        <f t="shared" si="37"/>
        <v>0</v>
      </c>
      <c r="O69" s="43" t="b">
        <f t="shared" si="52"/>
        <v>0</v>
      </c>
      <c r="P69" t="b">
        <f t="shared" si="38"/>
        <v>0</v>
      </c>
      <c r="Q69" s="43" t="b">
        <f t="shared" si="39"/>
        <v>1</v>
      </c>
      <c r="R69" s="43" t="b">
        <f t="shared" si="40"/>
        <v>0</v>
      </c>
      <c r="S69" s="43" t="b">
        <f t="shared" si="41"/>
        <v>0</v>
      </c>
      <c r="T69" t="b">
        <f t="shared" si="42"/>
        <v>0</v>
      </c>
      <c r="U69" t="b">
        <f t="shared" si="43"/>
        <v>0</v>
      </c>
      <c r="V69" t="b">
        <f t="shared" si="44"/>
        <v>0</v>
      </c>
      <c r="W69" t="b">
        <f t="shared" si="45"/>
        <v>0</v>
      </c>
      <c r="X69" t="b">
        <f t="shared" si="46"/>
        <v>0</v>
      </c>
      <c r="Y69" t="b">
        <f t="shared" si="47"/>
        <v>0</v>
      </c>
      <c r="Z69" t="b">
        <f t="shared" si="48"/>
        <v>0</v>
      </c>
      <c r="AA69" t="b">
        <f t="shared" si="49"/>
        <v>0</v>
      </c>
      <c r="AB69" t="b">
        <f t="shared" si="50"/>
        <v>0</v>
      </c>
    </row>
    <row r="70" spans="1:28" x14ac:dyDescent="0.35">
      <c r="A70" s="43">
        <f t="shared" si="53"/>
        <v>46334</v>
      </c>
      <c r="B70">
        <f t="shared" si="51"/>
        <v>7</v>
      </c>
      <c r="C70" s="19">
        <f t="shared" si="27"/>
        <v>0</v>
      </c>
      <c r="D70" s="19">
        <f t="shared" si="28"/>
        <v>0</v>
      </c>
      <c r="E70" s="19">
        <f t="shared" si="29"/>
        <v>0</v>
      </c>
      <c r="F70" s="19" t="b">
        <f t="shared" si="30"/>
        <v>0</v>
      </c>
      <c r="G70" s="19" t="str">
        <f t="shared" si="31"/>
        <v/>
      </c>
      <c r="H70" s="19" t="str">
        <f t="shared" si="32"/>
        <v/>
      </c>
      <c r="I70" s="19" t="str">
        <f t="shared" si="33"/>
        <v/>
      </c>
      <c r="J70">
        <f t="shared" si="34"/>
        <v>2</v>
      </c>
      <c r="K70" s="19">
        <f ca="1">OFFSET(Calendrier!$B$6,DAY(A70)-1,Paramétrage!J70*6+4)</f>
        <v>0</v>
      </c>
      <c r="L70" s="19" t="str">
        <f t="shared" si="35"/>
        <v/>
      </c>
      <c r="M70" s="43" t="b">
        <f t="shared" si="36"/>
        <v>0</v>
      </c>
      <c r="N70" s="43" t="b">
        <f t="shared" si="37"/>
        <v>0</v>
      </c>
      <c r="O70" s="43" t="b">
        <f t="shared" si="52"/>
        <v>0</v>
      </c>
      <c r="P70" t="b">
        <f t="shared" si="38"/>
        <v>0</v>
      </c>
      <c r="Q70" s="43" t="b">
        <f t="shared" si="39"/>
        <v>1</v>
      </c>
      <c r="R70" s="43" t="b">
        <f t="shared" si="40"/>
        <v>0</v>
      </c>
      <c r="S70" s="43" t="b">
        <f t="shared" si="41"/>
        <v>0</v>
      </c>
      <c r="T70" t="b">
        <f t="shared" si="42"/>
        <v>0</v>
      </c>
      <c r="U70" t="b">
        <f t="shared" si="43"/>
        <v>0</v>
      </c>
      <c r="V70" t="b">
        <f t="shared" si="44"/>
        <v>0</v>
      </c>
      <c r="W70" t="b">
        <f t="shared" si="45"/>
        <v>0</v>
      </c>
      <c r="X70" t="b">
        <f t="shared" si="46"/>
        <v>0</v>
      </c>
      <c r="Y70" t="b">
        <f t="shared" si="47"/>
        <v>0</v>
      </c>
      <c r="Z70" t="b">
        <f t="shared" si="48"/>
        <v>0</v>
      </c>
      <c r="AA70" t="b">
        <f t="shared" si="49"/>
        <v>0</v>
      </c>
      <c r="AB70" t="b">
        <f t="shared" si="50"/>
        <v>0</v>
      </c>
    </row>
    <row r="71" spans="1:28" x14ac:dyDescent="0.35">
      <c r="A71" s="43">
        <f t="shared" si="53"/>
        <v>46335</v>
      </c>
      <c r="B71">
        <f t="shared" si="51"/>
        <v>1</v>
      </c>
      <c r="C71" s="19">
        <f t="shared" si="27"/>
        <v>3.125E-2</v>
      </c>
      <c r="D71" s="19">
        <f t="shared" si="28"/>
        <v>0.33333333333333331</v>
      </c>
      <c r="E71" s="19">
        <f t="shared" si="29"/>
        <v>0.70833333333333337</v>
      </c>
      <c r="F71" s="19" t="b">
        <f t="shared" si="30"/>
        <v>0</v>
      </c>
      <c r="G71" s="19" t="str">
        <f t="shared" si="31"/>
        <v/>
      </c>
      <c r="H71" s="19" t="str">
        <f t="shared" si="32"/>
        <v/>
      </c>
      <c r="I71" s="19" t="str">
        <f t="shared" si="33"/>
        <v/>
      </c>
      <c r="J71">
        <f t="shared" si="34"/>
        <v>2</v>
      </c>
      <c r="K71" s="19">
        <f ca="1">OFFSET(Calendrier!$B$6,DAY(A71)-1,Paramétrage!J71*6+4)</f>
        <v>0.35763888888888895</v>
      </c>
      <c r="L71" s="19" t="str">
        <f t="shared" si="35"/>
        <v/>
      </c>
      <c r="M71" s="43" t="b">
        <f t="shared" si="36"/>
        <v>0</v>
      </c>
      <c r="N71" s="43" t="b">
        <f t="shared" si="37"/>
        <v>1</v>
      </c>
      <c r="O71" s="43" t="b">
        <f t="shared" si="52"/>
        <v>0</v>
      </c>
      <c r="P71" t="b">
        <f t="shared" si="38"/>
        <v>0</v>
      </c>
      <c r="Q71" s="43" t="b">
        <f t="shared" si="39"/>
        <v>0</v>
      </c>
      <c r="R71" s="43" t="b">
        <f t="shared" si="40"/>
        <v>0</v>
      </c>
      <c r="S71" s="43" t="b">
        <f t="shared" si="41"/>
        <v>0</v>
      </c>
      <c r="T71" t="b">
        <f t="shared" si="42"/>
        <v>0</v>
      </c>
      <c r="U71" t="b">
        <f t="shared" si="43"/>
        <v>0</v>
      </c>
      <c r="V71" t="b">
        <f t="shared" si="44"/>
        <v>0</v>
      </c>
      <c r="W71" t="b">
        <f t="shared" si="45"/>
        <v>0</v>
      </c>
      <c r="X71" t="b">
        <f t="shared" si="46"/>
        <v>0</v>
      </c>
      <c r="Y71" t="b">
        <f t="shared" si="47"/>
        <v>0</v>
      </c>
      <c r="Z71" t="b">
        <f t="shared" si="48"/>
        <v>0</v>
      </c>
      <c r="AA71" t="b">
        <f t="shared" si="49"/>
        <v>0</v>
      </c>
      <c r="AB71" t="b">
        <f t="shared" si="50"/>
        <v>0</v>
      </c>
    </row>
    <row r="72" spans="1:28" x14ac:dyDescent="0.35">
      <c r="A72" s="43">
        <f t="shared" si="53"/>
        <v>46336</v>
      </c>
      <c r="B72">
        <f t="shared" si="51"/>
        <v>2</v>
      </c>
      <c r="C72" s="19">
        <f t="shared" si="27"/>
        <v>3.125E-2</v>
      </c>
      <c r="D72" s="19">
        <f t="shared" si="28"/>
        <v>0.33333333333333331</v>
      </c>
      <c r="E72" s="19">
        <f t="shared" si="29"/>
        <v>0.75</v>
      </c>
      <c r="F72" s="19" t="b">
        <f t="shared" si="30"/>
        <v>0</v>
      </c>
      <c r="G72" s="19" t="str">
        <f t="shared" si="31"/>
        <v/>
      </c>
      <c r="H72" s="19" t="str">
        <f t="shared" si="32"/>
        <v/>
      </c>
      <c r="I72" s="19" t="str">
        <f t="shared" si="33"/>
        <v/>
      </c>
      <c r="J72">
        <f t="shared" si="34"/>
        <v>2</v>
      </c>
      <c r="K72" s="19">
        <f ca="1">OFFSET(Calendrier!$B$6,DAY(A72)-1,Paramétrage!J72*6+4)</f>
        <v>0.39930555555555558</v>
      </c>
      <c r="L72" s="19" t="str">
        <f t="shared" si="35"/>
        <v/>
      </c>
      <c r="M72" s="43" t="b">
        <f t="shared" si="36"/>
        <v>0</v>
      </c>
      <c r="N72" s="43" t="b">
        <f t="shared" si="37"/>
        <v>1</v>
      </c>
      <c r="O72" s="43" t="b">
        <f t="shared" si="52"/>
        <v>0</v>
      </c>
      <c r="P72" t="b">
        <f t="shared" si="38"/>
        <v>0</v>
      </c>
      <c r="Q72" s="43" t="b">
        <f t="shared" si="39"/>
        <v>0</v>
      </c>
      <c r="R72" s="43" t="b">
        <f t="shared" si="40"/>
        <v>0</v>
      </c>
      <c r="S72" s="43" t="b">
        <f t="shared" si="41"/>
        <v>0</v>
      </c>
      <c r="T72" t="b">
        <f t="shared" si="42"/>
        <v>0</v>
      </c>
      <c r="U72" t="b">
        <f t="shared" si="43"/>
        <v>0</v>
      </c>
      <c r="V72" t="b">
        <f t="shared" si="44"/>
        <v>0</v>
      </c>
      <c r="W72" t="b">
        <f t="shared" si="45"/>
        <v>0</v>
      </c>
      <c r="X72" t="b">
        <f t="shared" si="46"/>
        <v>0</v>
      </c>
      <c r="Y72" t="b">
        <f t="shared" si="47"/>
        <v>0</v>
      </c>
      <c r="Z72" t="b">
        <f t="shared" si="48"/>
        <v>0</v>
      </c>
      <c r="AA72" t="b">
        <f t="shared" si="49"/>
        <v>0</v>
      </c>
      <c r="AB72" t="b">
        <f t="shared" si="50"/>
        <v>0</v>
      </c>
    </row>
    <row r="73" spans="1:28" x14ac:dyDescent="0.35">
      <c r="A73" s="43">
        <f t="shared" si="53"/>
        <v>46337</v>
      </c>
      <c r="B73">
        <f t="shared" si="51"/>
        <v>3</v>
      </c>
      <c r="C73" s="19">
        <f t="shared" ca="1" si="27"/>
        <v>0</v>
      </c>
      <c r="D73" s="19">
        <f t="shared" ca="1" si="28"/>
        <v>0.33333333333333331</v>
      </c>
      <c r="E73" s="19">
        <f t="shared" ca="1" si="29"/>
        <v>0.54166666666666663</v>
      </c>
      <c r="F73" s="19" t="b">
        <f t="shared" si="30"/>
        <v>0</v>
      </c>
      <c r="G73" s="19" t="str">
        <f t="shared" si="31"/>
        <v/>
      </c>
      <c r="H73" s="19" t="str">
        <f t="shared" si="32"/>
        <v/>
      </c>
      <c r="I73" s="19" t="str">
        <f t="shared" si="33"/>
        <v/>
      </c>
      <c r="J73">
        <f t="shared" si="34"/>
        <v>2</v>
      </c>
      <c r="K73" s="19">
        <f ca="1">OFFSET(Calendrier!$B$6,DAY(A73)-1,Paramétrage!J73*6+4)</f>
        <v>0.20833333333333331</v>
      </c>
      <c r="L73" s="19" t="b">
        <f t="shared" ca="1" si="35"/>
        <v>0</v>
      </c>
      <c r="M73" s="43" t="b">
        <f t="shared" ca="1" si="36"/>
        <v>0</v>
      </c>
      <c r="N73" s="43" t="b">
        <f t="shared" si="37"/>
        <v>1</v>
      </c>
      <c r="O73" s="43" t="b">
        <f t="shared" ca="1" si="52"/>
        <v>0</v>
      </c>
      <c r="P73" t="b">
        <f t="shared" si="38"/>
        <v>1</v>
      </c>
      <c r="Q73" s="43" t="b">
        <f t="shared" si="39"/>
        <v>0</v>
      </c>
      <c r="R73" s="43" t="b">
        <f t="shared" si="40"/>
        <v>0</v>
      </c>
      <c r="S73" s="43" t="b">
        <f t="shared" si="41"/>
        <v>0</v>
      </c>
      <c r="T73" t="b">
        <f t="shared" si="42"/>
        <v>0</v>
      </c>
      <c r="U73" t="b">
        <f t="shared" si="43"/>
        <v>0</v>
      </c>
      <c r="V73" t="b">
        <f t="shared" si="44"/>
        <v>0</v>
      </c>
      <c r="W73" t="b">
        <f t="shared" si="45"/>
        <v>0</v>
      </c>
      <c r="X73" t="b">
        <f t="shared" si="46"/>
        <v>0</v>
      </c>
      <c r="Y73" t="b">
        <f t="shared" si="47"/>
        <v>0</v>
      </c>
      <c r="Z73" t="b">
        <f t="shared" si="48"/>
        <v>0</v>
      </c>
      <c r="AA73" t="b">
        <f t="shared" si="49"/>
        <v>0</v>
      </c>
      <c r="AB73" t="b">
        <f t="shared" si="50"/>
        <v>0</v>
      </c>
    </row>
    <row r="74" spans="1:28" x14ac:dyDescent="0.35">
      <c r="A74" s="43">
        <f t="shared" si="53"/>
        <v>46338</v>
      </c>
      <c r="B74">
        <f t="shared" si="51"/>
        <v>4</v>
      </c>
      <c r="C74" s="19">
        <f t="shared" si="27"/>
        <v>3.125E-2</v>
      </c>
      <c r="D74" s="19">
        <f t="shared" si="28"/>
        <v>0.33333333333333331</v>
      </c>
      <c r="E74" s="19">
        <f t="shared" si="29"/>
        <v>0.70833333333333337</v>
      </c>
      <c r="F74" s="19" t="b">
        <f t="shared" si="30"/>
        <v>0</v>
      </c>
      <c r="G74" s="19" t="str">
        <f t="shared" si="31"/>
        <v/>
      </c>
      <c r="H74" s="19" t="str">
        <f t="shared" si="32"/>
        <v/>
      </c>
      <c r="I74" s="19" t="str">
        <f t="shared" si="33"/>
        <v/>
      </c>
      <c r="J74">
        <f t="shared" si="34"/>
        <v>2</v>
      </c>
      <c r="K74" s="19">
        <f ca="1">OFFSET(Calendrier!$B$6,DAY(A74)-1,Paramétrage!J74*6+4)</f>
        <v>0.35763888888888895</v>
      </c>
      <c r="L74" s="19" t="str">
        <f t="shared" si="35"/>
        <v/>
      </c>
      <c r="M74" s="43" t="b">
        <f t="shared" si="36"/>
        <v>0</v>
      </c>
      <c r="N74" s="43" t="b">
        <f t="shared" si="37"/>
        <v>1</v>
      </c>
      <c r="O74" s="43" t="b">
        <f t="shared" si="52"/>
        <v>0</v>
      </c>
      <c r="P74" t="b">
        <f t="shared" si="38"/>
        <v>0</v>
      </c>
      <c r="Q74" s="43" t="b">
        <f t="shared" si="39"/>
        <v>0</v>
      </c>
      <c r="R74" s="43" t="b">
        <f t="shared" si="40"/>
        <v>0</v>
      </c>
      <c r="S74" s="43" t="b">
        <f t="shared" si="41"/>
        <v>0</v>
      </c>
      <c r="T74" t="b">
        <f t="shared" si="42"/>
        <v>0</v>
      </c>
      <c r="U74" t="b">
        <f t="shared" si="43"/>
        <v>0</v>
      </c>
      <c r="V74" t="b">
        <f t="shared" si="44"/>
        <v>0</v>
      </c>
      <c r="W74" t="b">
        <f t="shared" si="45"/>
        <v>0</v>
      </c>
      <c r="X74" t="b">
        <f t="shared" si="46"/>
        <v>0</v>
      </c>
      <c r="Y74" t="b">
        <f t="shared" si="47"/>
        <v>0</v>
      </c>
      <c r="Z74" t="b">
        <f t="shared" si="48"/>
        <v>0</v>
      </c>
      <c r="AA74" t="b">
        <f t="shared" si="49"/>
        <v>0</v>
      </c>
      <c r="AB74" t="b">
        <f t="shared" si="50"/>
        <v>0</v>
      </c>
    </row>
    <row r="75" spans="1:28" x14ac:dyDescent="0.35">
      <c r="A75" s="43">
        <f t="shared" si="53"/>
        <v>46339</v>
      </c>
      <c r="B75">
        <f t="shared" si="51"/>
        <v>5</v>
      </c>
      <c r="C75" s="19">
        <f t="shared" si="27"/>
        <v>0</v>
      </c>
      <c r="D75" s="19">
        <f t="shared" si="28"/>
        <v>0.33333333333333331</v>
      </c>
      <c r="E75" s="19">
        <f t="shared" si="29"/>
        <v>0.70833333333333337</v>
      </c>
      <c r="F75" s="19" t="b">
        <f t="shared" si="30"/>
        <v>0</v>
      </c>
      <c r="G75" s="19" t="str">
        <f t="shared" si="31"/>
        <v/>
      </c>
      <c r="H75" s="19" t="str">
        <f t="shared" si="32"/>
        <v/>
      </c>
      <c r="I75" s="19" t="str">
        <f t="shared" si="33"/>
        <v/>
      </c>
      <c r="J75">
        <f t="shared" si="34"/>
        <v>2</v>
      </c>
      <c r="K75" s="19">
        <f ca="1">OFFSET(Calendrier!$B$6,DAY(A75)-1,Paramétrage!J75*6+4)</f>
        <v>0.38888888888888895</v>
      </c>
      <c r="L75" s="19" t="str">
        <f t="shared" si="35"/>
        <v/>
      </c>
      <c r="M75" s="43" t="b">
        <f t="shared" si="36"/>
        <v>0</v>
      </c>
      <c r="N75" s="43" t="b">
        <f t="shared" si="37"/>
        <v>1</v>
      </c>
      <c r="O75" s="43" t="b">
        <f t="shared" si="52"/>
        <v>0</v>
      </c>
      <c r="P75" t="b">
        <f t="shared" si="38"/>
        <v>0</v>
      </c>
      <c r="Q75" s="43" t="b">
        <f t="shared" si="39"/>
        <v>0</v>
      </c>
      <c r="R75" s="43" t="b">
        <f t="shared" si="40"/>
        <v>0</v>
      </c>
      <c r="S75" s="43" t="b">
        <f t="shared" si="41"/>
        <v>0</v>
      </c>
      <c r="T75" t="b">
        <f t="shared" si="42"/>
        <v>0</v>
      </c>
      <c r="U75" t="b">
        <f t="shared" si="43"/>
        <v>0</v>
      </c>
      <c r="V75" t="b">
        <f t="shared" si="44"/>
        <v>0</v>
      </c>
      <c r="W75" t="b">
        <f t="shared" si="45"/>
        <v>0</v>
      </c>
      <c r="X75" t="b">
        <f t="shared" si="46"/>
        <v>0</v>
      </c>
      <c r="Y75" t="b">
        <f t="shared" si="47"/>
        <v>0</v>
      </c>
      <c r="Z75" t="b">
        <f t="shared" si="48"/>
        <v>0</v>
      </c>
      <c r="AA75" t="b">
        <f t="shared" si="49"/>
        <v>0</v>
      </c>
      <c r="AB75" t="b">
        <f t="shared" si="50"/>
        <v>0</v>
      </c>
    </row>
    <row r="76" spans="1:28" x14ac:dyDescent="0.35">
      <c r="A76" s="43">
        <f t="shared" si="53"/>
        <v>46340</v>
      </c>
      <c r="B76">
        <f t="shared" si="51"/>
        <v>6</v>
      </c>
      <c r="C76" s="19">
        <f t="shared" si="27"/>
        <v>0</v>
      </c>
      <c r="D76" s="19">
        <f t="shared" si="28"/>
        <v>0</v>
      </c>
      <c r="E76" s="19">
        <f t="shared" si="29"/>
        <v>0</v>
      </c>
      <c r="F76" s="19" t="b">
        <f t="shared" si="30"/>
        <v>0</v>
      </c>
      <c r="G76" s="19" t="str">
        <f t="shared" si="31"/>
        <v/>
      </c>
      <c r="H76" s="19" t="str">
        <f t="shared" si="32"/>
        <v/>
      </c>
      <c r="I76" s="19" t="str">
        <f t="shared" si="33"/>
        <v/>
      </c>
      <c r="J76">
        <f t="shared" si="34"/>
        <v>2</v>
      </c>
      <c r="K76" s="19">
        <f ca="1">OFFSET(Calendrier!$B$6,DAY(A76)-1,Paramétrage!J76*6+4)</f>
        <v>0</v>
      </c>
      <c r="L76" s="19" t="str">
        <f t="shared" si="35"/>
        <v/>
      </c>
      <c r="M76" s="43" t="b">
        <f t="shared" si="36"/>
        <v>0</v>
      </c>
      <c r="N76" s="43" t="b">
        <f t="shared" si="37"/>
        <v>0</v>
      </c>
      <c r="O76" s="43" t="b">
        <f t="shared" si="52"/>
        <v>0</v>
      </c>
      <c r="P76" t="b">
        <f t="shared" si="38"/>
        <v>0</v>
      </c>
      <c r="Q76" s="43" t="b">
        <f t="shared" si="39"/>
        <v>1</v>
      </c>
      <c r="R76" s="43" t="b">
        <f t="shared" si="40"/>
        <v>0</v>
      </c>
      <c r="S76" s="43" t="b">
        <f t="shared" si="41"/>
        <v>0</v>
      </c>
      <c r="T76" t="b">
        <f t="shared" si="42"/>
        <v>0</v>
      </c>
      <c r="U76" t="b">
        <f t="shared" si="43"/>
        <v>0</v>
      </c>
      <c r="V76" t="b">
        <f t="shared" si="44"/>
        <v>0</v>
      </c>
      <c r="W76" t="b">
        <f t="shared" si="45"/>
        <v>0</v>
      </c>
      <c r="X76" t="b">
        <f t="shared" si="46"/>
        <v>0</v>
      </c>
      <c r="Y76" t="b">
        <f t="shared" si="47"/>
        <v>0</v>
      </c>
      <c r="Z76" t="b">
        <f t="shared" si="48"/>
        <v>0</v>
      </c>
      <c r="AA76" t="b">
        <f t="shared" si="49"/>
        <v>0</v>
      </c>
      <c r="AB76" t="b">
        <f t="shared" si="50"/>
        <v>0</v>
      </c>
    </row>
    <row r="77" spans="1:28" x14ac:dyDescent="0.35">
      <c r="A77" s="43">
        <f t="shared" si="53"/>
        <v>46341</v>
      </c>
      <c r="B77">
        <f t="shared" si="51"/>
        <v>7</v>
      </c>
      <c r="C77" s="19">
        <f t="shared" si="27"/>
        <v>0</v>
      </c>
      <c r="D77" s="19">
        <f t="shared" si="28"/>
        <v>0</v>
      </c>
      <c r="E77" s="19">
        <f t="shared" si="29"/>
        <v>0</v>
      </c>
      <c r="F77" s="19" t="b">
        <f t="shared" si="30"/>
        <v>0</v>
      </c>
      <c r="G77" s="19" t="str">
        <f t="shared" si="31"/>
        <v/>
      </c>
      <c r="H77" s="19" t="str">
        <f t="shared" si="32"/>
        <v/>
      </c>
      <c r="I77" s="19" t="str">
        <f t="shared" si="33"/>
        <v/>
      </c>
      <c r="J77">
        <f t="shared" si="34"/>
        <v>2</v>
      </c>
      <c r="K77" s="19">
        <f ca="1">OFFSET(Calendrier!$B$6,DAY(A77)-1,Paramétrage!J77*6+4)</f>
        <v>0</v>
      </c>
      <c r="L77" s="19" t="str">
        <f t="shared" si="35"/>
        <v/>
      </c>
      <c r="M77" s="43" t="b">
        <f t="shared" si="36"/>
        <v>0</v>
      </c>
      <c r="N77" s="43" t="b">
        <f t="shared" si="37"/>
        <v>0</v>
      </c>
      <c r="O77" s="43" t="b">
        <f t="shared" si="52"/>
        <v>0</v>
      </c>
      <c r="P77" t="b">
        <f t="shared" si="38"/>
        <v>0</v>
      </c>
      <c r="Q77" s="43" t="b">
        <f t="shared" si="39"/>
        <v>1</v>
      </c>
      <c r="R77" s="43" t="b">
        <f t="shared" si="40"/>
        <v>0</v>
      </c>
      <c r="S77" s="43" t="b">
        <f t="shared" si="41"/>
        <v>0</v>
      </c>
      <c r="T77" t="b">
        <f t="shared" si="42"/>
        <v>0</v>
      </c>
      <c r="U77" t="b">
        <f t="shared" si="43"/>
        <v>0</v>
      </c>
      <c r="V77" t="b">
        <f t="shared" si="44"/>
        <v>0</v>
      </c>
      <c r="W77" t="b">
        <f t="shared" si="45"/>
        <v>0</v>
      </c>
      <c r="X77" t="b">
        <f t="shared" si="46"/>
        <v>0</v>
      </c>
      <c r="Y77" t="b">
        <f t="shared" si="47"/>
        <v>0</v>
      </c>
      <c r="Z77" t="b">
        <f t="shared" si="48"/>
        <v>0</v>
      </c>
      <c r="AA77" t="b">
        <f t="shared" si="49"/>
        <v>0</v>
      </c>
      <c r="AB77" t="b">
        <f t="shared" si="50"/>
        <v>0</v>
      </c>
    </row>
    <row r="78" spans="1:28" x14ac:dyDescent="0.35">
      <c r="A78" s="43">
        <f t="shared" si="53"/>
        <v>46342</v>
      </c>
      <c r="B78">
        <f t="shared" si="51"/>
        <v>1</v>
      </c>
      <c r="C78" s="19">
        <f t="shared" si="27"/>
        <v>3.125E-2</v>
      </c>
      <c r="D78" s="19">
        <f t="shared" si="28"/>
        <v>0.33333333333333331</v>
      </c>
      <c r="E78" s="19">
        <f t="shared" si="29"/>
        <v>0.70833333333333337</v>
      </c>
      <c r="F78" s="19" t="b">
        <f t="shared" si="30"/>
        <v>0</v>
      </c>
      <c r="G78" s="19" t="str">
        <f t="shared" si="31"/>
        <v/>
      </c>
      <c r="H78" s="19" t="str">
        <f t="shared" si="32"/>
        <v/>
      </c>
      <c r="I78" s="19" t="str">
        <f t="shared" si="33"/>
        <v/>
      </c>
      <c r="J78">
        <f t="shared" si="34"/>
        <v>2</v>
      </c>
      <c r="K78" s="19">
        <f ca="1">OFFSET(Calendrier!$B$6,DAY(A78)-1,Paramétrage!J78*6+4)</f>
        <v>0.35763888888888895</v>
      </c>
      <c r="L78" s="19" t="str">
        <f t="shared" si="35"/>
        <v/>
      </c>
      <c r="M78" s="43" t="b">
        <f t="shared" si="36"/>
        <v>0</v>
      </c>
      <c r="N78" s="43" t="b">
        <f t="shared" si="37"/>
        <v>1</v>
      </c>
      <c r="O78" s="43" t="b">
        <f t="shared" si="52"/>
        <v>0</v>
      </c>
      <c r="P78" t="b">
        <f t="shared" si="38"/>
        <v>0</v>
      </c>
      <c r="Q78" s="43" t="b">
        <f t="shared" si="39"/>
        <v>0</v>
      </c>
      <c r="R78" s="43" t="b">
        <f t="shared" si="40"/>
        <v>0</v>
      </c>
      <c r="S78" s="43" t="b">
        <f t="shared" si="41"/>
        <v>0</v>
      </c>
      <c r="T78" t="b">
        <f t="shared" si="42"/>
        <v>0</v>
      </c>
      <c r="U78" t="b">
        <f t="shared" si="43"/>
        <v>0</v>
      </c>
      <c r="V78" t="b">
        <f t="shared" si="44"/>
        <v>0</v>
      </c>
      <c r="W78" t="b">
        <f t="shared" si="45"/>
        <v>0</v>
      </c>
      <c r="X78" t="b">
        <f t="shared" si="46"/>
        <v>0</v>
      </c>
      <c r="Y78" t="b">
        <f t="shared" si="47"/>
        <v>0</v>
      </c>
      <c r="Z78" t="b">
        <f t="shared" si="48"/>
        <v>0</v>
      </c>
      <c r="AA78" t="b">
        <f t="shared" si="49"/>
        <v>0</v>
      </c>
      <c r="AB78" t="b">
        <f t="shared" si="50"/>
        <v>0</v>
      </c>
    </row>
    <row r="79" spans="1:28" x14ac:dyDescent="0.35">
      <c r="A79" s="43">
        <f t="shared" si="53"/>
        <v>46343</v>
      </c>
      <c r="B79">
        <f t="shared" si="51"/>
        <v>2</v>
      </c>
      <c r="C79" s="19">
        <f t="shared" si="27"/>
        <v>3.125E-2</v>
      </c>
      <c r="D79" s="19">
        <f t="shared" si="28"/>
        <v>0.33333333333333331</v>
      </c>
      <c r="E79" s="19">
        <f t="shared" si="29"/>
        <v>0.75</v>
      </c>
      <c r="F79" s="19" t="b">
        <f t="shared" si="30"/>
        <v>0</v>
      </c>
      <c r="G79" s="19" t="str">
        <f t="shared" si="31"/>
        <v/>
      </c>
      <c r="H79" s="19" t="str">
        <f t="shared" si="32"/>
        <v/>
      </c>
      <c r="I79" s="19" t="str">
        <f t="shared" si="33"/>
        <v/>
      </c>
      <c r="J79">
        <f t="shared" si="34"/>
        <v>2</v>
      </c>
      <c r="K79" s="19">
        <f ca="1">OFFSET(Calendrier!$B$6,DAY(A79)-1,Paramétrage!J79*6+4)</f>
        <v>0.39930555555555558</v>
      </c>
      <c r="L79" s="19" t="str">
        <f t="shared" si="35"/>
        <v/>
      </c>
      <c r="M79" s="43" t="b">
        <f t="shared" si="36"/>
        <v>0</v>
      </c>
      <c r="N79" s="43" t="b">
        <f t="shared" si="37"/>
        <v>1</v>
      </c>
      <c r="O79" s="43" t="b">
        <f t="shared" si="52"/>
        <v>0</v>
      </c>
      <c r="P79" t="b">
        <f t="shared" si="38"/>
        <v>0</v>
      </c>
      <c r="Q79" s="43" t="b">
        <f t="shared" si="39"/>
        <v>0</v>
      </c>
      <c r="R79" s="43" t="b">
        <f t="shared" si="40"/>
        <v>0</v>
      </c>
      <c r="S79" s="43" t="b">
        <f t="shared" si="41"/>
        <v>0</v>
      </c>
      <c r="T79" t="b">
        <f t="shared" si="42"/>
        <v>0</v>
      </c>
      <c r="U79" t="b">
        <f t="shared" si="43"/>
        <v>0</v>
      </c>
      <c r="V79" t="b">
        <f t="shared" si="44"/>
        <v>0</v>
      </c>
      <c r="W79" t="b">
        <f t="shared" si="45"/>
        <v>0</v>
      </c>
      <c r="X79" t="b">
        <f t="shared" si="46"/>
        <v>0</v>
      </c>
      <c r="Y79" t="b">
        <f t="shared" si="47"/>
        <v>0</v>
      </c>
      <c r="Z79" t="b">
        <f t="shared" si="48"/>
        <v>0</v>
      </c>
      <c r="AA79" t="b">
        <f t="shared" si="49"/>
        <v>0</v>
      </c>
      <c r="AB79" t="b">
        <f t="shared" si="50"/>
        <v>0</v>
      </c>
    </row>
    <row r="80" spans="1:28" x14ac:dyDescent="0.35">
      <c r="A80" s="43">
        <f t="shared" si="53"/>
        <v>46344</v>
      </c>
      <c r="B80">
        <f t="shared" si="51"/>
        <v>3</v>
      </c>
      <c r="C80" s="19">
        <f t="shared" si="27"/>
        <v>0</v>
      </c>
      <c r="D80" s="19">
        <f t="shared" si="28"/>
        <v>0.33333333333333331</v>
      </c>
      <c r="E80" s="19">
        <f t="shared" si="29"/>
        <v>0.54166666666666663</v>
      </c>
      <c r="F80" s="19" t="b">
        <f t="shared" si="30"/>
        <v>0</v>
      </c>
      <c r="G80" s="19" t="str">
        <f t="shared" si="31"/>
        <v/>
      </c>
      <c r="H80" s="19" t="str">
        <f t="shared" si="32"/>
        <v/>
      </c>
      <c r="I80" s="19" t="str">
        <f t="shared" si="33"/>
        <v/>
      </c>
      <c r="J80">
        <f t="shared" si="34"/>
        <v>2</v>
      </c>
      <c r="K80" s="19">
        <f ca="1">OFFSET(Calendrier!$B$6,DAY(A80)-1,Paramétrage!J80*6+4)</f>
        <v>0.20833333333333331</v>
      </c>
      <c r="L80" s="19" t="str">
        <f t="shared" si="35"/>
        <v/>
      </c>
      <c r="M80" s="43" t="b">
        <f t="shared" si="36"/>
        <v>0</v>
      </c>
      <c r="N80" s="43" t="b">
        <f t="shared" si="37"/>
        <v>1</v>
      </c>
      <c r="O80" s="43" t="b">
        <f t="shared" si="52"/>
        <v>0</v>
      </c>
      <c r="P80" t="b">
        <f t="shared" si="38"/>
        <v>0</v>
      </c>
      <c r="Q80" s="43" t="b">
        <f t="shared" si="39"/>
        <v>0</v>
      </c>
      <c r="R80" s="43" t="b">
        <f t="shared" si="40"/>
        <v>0</v>
      </c>
      <c r="S80" s="43" t="b">
        <f t="shared" si="41"/>
        <v>0</v>
      </c>
      <c r="T80" t="b">
        <f t="shared" si="42"/>
        <v>0</v>
      </c>
      <c r="U80" t="b">
        <f t="shared" si="43"/>
        <v>0</v>
      </c>
      <c r="V80" t="b">
        <f t="shared" si="44"/>
        <v>0</v>
      </c>
      <c r="W80" t="b">
        <f t="shared" si="45"/>
        <v>0</v>
      </c>
      <c r="X80" t="b">
        <f t="shared" si="46"/>
        <v>0</v>
      </c>
      <c r="Y80" t="b">
        <f t="shared" si="47"/>
        <v>0</v>
      </c>
      <c r="Z80" t="b">
        <f t="shared" si="48"/>
        <v>0</v>
      </c>
      <c r="AA80" t="b">
        <f t="shared" si="49"/>
        <v>0</v>
      </c>
      <c r="AB80" t="b">
        <f t="shared" si="50"/>
        <v>0</v>
      </c>
    </row>
    <row r="81" spans="1:28" x14ac:dyDescent="0.35">
      <c r="A81" s="43">
        <f t="shared" si="53"/>
        <v>46345</v>
      </c>
      <c r="B81">
        <f t="shared" si="51"/>
        <v>4</v>
      </c>
      <c r="C81" s="19">
        <f t="shared" si="27"/>
        <v>3.125E-2</v>
      </c>
      <c r="D81" s="19">
        <f t="shared" si="28"/>
        <v>0.33333333333333331</v>
      </c>
      <c r="E81" s="19">
        <f t="shared" si="29"/>
        <v>0.70833333333333337</v>
      </c>
      <c r="F81" s="19" t="b">
        <f t="shared" si="30"/>
        <v>0</v>
      </c>
      <c r="G81" s="19" t="str">
        <f t="shared" si="31"/>
        <v/>
      </c>
      <c r="H81" s="19" t="str">
        <f t="shared" si="32"/>
        <v/>
      </c>
      <c r="I81" s="19" t="str">
        <f t="shared" si="33"/>
        <v/>
      </c>
      <c r="J81">
        <f t="shared" si="34"/>
        <v>2</v>
      </c>
      <c r="K81" s="19">
        <f ca="1">OFFSET(Calendrier!$B$6,DAY(A81)-1,Paramétrage!J81*6+4)</f>
        <v>0.35763888888888895</v>
      </c>
      <c r="L81" s="19" t="str">
        <f t="shared" si="35"/>
        <v/>
      </c>
      <c r="M81" s="43" t="b">
        <f t="shared" si="36"/>
        <v>0</v>
      </c>
      <c r="N81" s="43" t="b">
        <f t="shared" si="37"/>
        <v>1</v>
      </c>
      <c r="O81" s="43" t="b">
        <f t="shared" si="52"/>
        <v>0</v>
      </c>
      <c r="P81" t="b">
        <f t="shared" si="38"/>
        <v>0</v>
      </c>
      <c r="Q81" s="43" t="b">
        <f t="shared" si="39"/>
        <v>0</v>
      </c>
      <c r="R81" s="43" t="b">
        <f t="shared" si="40"/>
        <v>0</v>
      </c>
      <c r="S81" s="43" t="b">
        <f t="shared" si="41"/>
        <v>0</v>
      </c>
      <c r="T81" t="b">
        <f t="shared" si="42"/>
        <v>0</v>
      </c>
      <c r="U81" t="b">
        <f t="shared" si="43"/>
        <v>0</v>
      </c>
      <c r="V81" t="b">
        <f t="shared" si="44"/>
        <v>0</v>
      </c>
      <c r="W81" t="b">
        <f t="shared" si="45"/>
        <v>0</v>
      </c>
      <c r="X81" t="b">
        <f t="shared" si="46"/>
        <v>0</v>
      </c>
      <c r="Y81" t="b">
        <f t="shared" si="47"/>
        <v>0</v>
      </c>
      <c r="Z81" t="b">
        <f t="shared" si="48"/>
        <v>0</v>
      </c>
      <c r="AA81" t="b">
        <f t="shared" si="49"/>
        <v>0</v>
      </c>
      <c r="AB81" t="b">
        <f t="shared" si="50"/>
        <v>0</v>
      </c>
    </row>
    <row r="82" spans="1:28" x14ac:dyDescent="0.35">
      <c r="A82" s="43">
        <f t="shared" si="53"/>
        <v>46346</v>
      </c>
      <c r="B82">
        <f t="shared" si="51"/>
        <v>5</v>
      </c>
      <c r="C82" s="19">
        <f t="shared" si="27"/>
        <v>0</v>
      </c>
      <c r="D82" s="19">
        <f t="shared" si="28"/>
        <v>0.33333333333333331</v>
      </c>
      <c r="E82" s="19">
        <f t="shared" si="29"/>
        <v>0.70833333333333337</v>
      </c>
      <c r="F82" s="19" t="b">
        <f t="shared" si="30"/>
        <v>0</v>
      </c>
      <c r="G82" s="19" t="str">
        <f t="shared" si="31"/>
        <v/>
      </c>
      <c r="H82" s="19" t="str">
        <f t="shared" si="32"/>
        <v/>
      </c>
      <c r="I82" s="19" t="str">
        <f t="shared" si="33"/>
        <v/>
      </c>
      <c r="J82">
        <f t="shared" si="34"/>
        <v>2</v>
      </c>
      <c r="K82" s="19">
        <f ca="1">OFFSET(Calendrier!$B$6,DAY(A82)-1,Paramétrage!J82*6+4)</f>
        <v>0.38888888888888895</v>
      </c>
      <c r="L82" s="19" t="str">
        <f t="shared" si="35"/>
        <v/>
      </c>
      <c r="M82" s="43" t="b">
        <f t="shared" si="36"/>
        <v>0</v>
      </c>
      <c r="N82" s="43" t="b">
        <f t="shared" si="37"/>
        <v>1</v>
      </c>
      <c r="O82" s="43" t="b">
        <f t="shared" si="52"/>
        <v>0</v>
      </c>
      <c r="P82" t="b">
        <f t="shared" si="38"/>
        <v>0</v>
      </c>
      <c r="Q82" s="43" t="b">
        <f t="shared" si="39"/>
        <v>0</v>
      </c>
      <c r="R82" s="43" t="b">
        <f t="shared" si="40"/>
        <v>0</v>
      </c>
      <c r="S82" s="43" t="b">
        <f t="shared" si="41"/>
        <v>0</v>
      </c>
      <c r="T82" t="b">
        <f t="shared" si="42"/>
        <v>0</v>
      </c>
      <c r="U82" t="b">
        <f t="shared" si="43"/>
        <v>0</v>
      </c>
      <c r="V82" t="b">
        <f t="shared" si="44"/>
        <v>0</v>
      </c>
      <c r="W82" t="b">
        <f t="shared" si="45"/>
        <v>0</v>
      </c>
      <c r="X82" t="b">
        <f t="shared" si="46"/>
        <v>0</v>
      </c>
      <c r="Y82" t="b">
        <f t="shared" si="47"/>
        <v>0</v>
      </c>
      <c r="Z82" t="b">
        <f t="shared" si="48"/>
        <v>0</v>
      </c>
      <c r="AA82" t="b">
        <f t="shared" si="49"/>
        <v>0</v>
      </c>
      <c r="AB82" t="b">
        <f t="shared" si="50"/>
        <v>0</v>
      </c>
    </row>
    <row r="83" spans="1:28" x14ac:dyDescent="0.35">
      <c r="A83" s="43">
        <f t="shared" si="53"/>
        <v>46347</v>
      </c>
      <c r="B83">
        <f t="shared" si="51"/>
        <v>6</v>
      </c>
      <c r="C83" s="19">
        <f t="shared" si="27"/>
        <v>0</v>
      </c>
      <c r="D83" s="19">
        <f t="shared" si="28"/>
        <v>0</v>
      </c>
      <c r="E83" s="19">
        <f t="shared" si="29"/>
        <v>0</v>
      </c>
      <c r="F83" s="19" t="b">
        <f t="shared" si="30"/>
        <v>0</v>
      </c>
      <c r="G83" s="19" t="str">
        <f t="shared" si="31"/>
        <v/>
      </c>
      <c r="H83" s="19" t="str">
        <f t="shared" si="32"/>
        <v/>
      </c>
      <c r="I83" s="19" t="str">
        <f t="shared" si="33"/>
        <v/>
      </c>
      <c r="J83">
        <f t="shared" si="34"/>
        <v>2</v>
      </c>
      <c r="K83" s="19">
        <f ca="1">OFFSET(Calendrier!$B$6,DAY(A83)-1,Paramétrage!J83*6+4)</f>
        <v>0</v>
      </c>
      <c r="L83" s="19" t="str">
        <f t="shared" si="35"/>
        <v/>
      </c>
      <c r="M83" s="43" t="b">
        <f t="shared" si="36"/>
        <v>0</v>
      </c>
      <c r="N83" s="43" t="b">
        <f t="shared" si="37"/>
        <v>0</v>
      </c>
      <c r="O83" s="43" t="b">
        <f t="shared" si="52"/>
        <v>0</v>
      </c>
      <c r="P83" t="b">
        <f t="shared" si="38"/>
        <v>0</v>
      </c>
      <c r="Q83" s="43" t="b">
        <f t="shared" si="39"/>
        <v>1</v>
      </c>
      <c r="R83" s="43" t="b">
        <f t="shared" si="40"/>
        <v>0</v>
      </c>
      <c r="S83" s="43" t="b">
        <f t="shared" si="41"/>
        <v>0</v>
      </c>
      <c r="T83" t="b">
        <f t="shared" si="42"/>
        <v>0</v>
      </c>
      <c r="U83" t="b">
        <f t="shared" si="43"/>
        <v>0</v>
      </c>
      <c r="V83" t="b">
        <f t="shared" si="44"/>
        <v>0</v>
      </c>
      <c r="W83" t="b">
        <f t="shared" si="45"/>
        <v>0</v>
      </c>
      <c r="X83" t="b">
        <f t="shared" si="46"/>
        <v>0</v>
      </c>
      <c r="Y83" t="b">
        <f t="shared" si="47"/>
        <v>0</v>
      </c>
      <c r="Z83" t="b">
        <f t="shared" si="48"/>
        <v>0</v>
      </c>
      <c r="AA83" t="b">
        <f t="shared" si="49"/>
        <v>0</v>
      </c>
      <c r="AB83" t="b">
        <f t="shared" si="50"/>
        <v>0</v>
      </c>
    </row>
    <row r="84" spans="1:28" x14ac:dyDescent="0.35">
      <c r="A84" s="43">
        <f t="shared" si="53"/>
        <v>46348</v>
      </c>
      <c r="B84">
        <f t="shared" si="51"/>
        <v>7</v>
      </c>
      <c r="C84" s="19">
        <f t="shared" si="27"/>
        <v>0</v>
      </c>
      <c r="D84" s="19">
        <f t="shared" si="28"/>
        <v>0</v>
      </c>
      <c r="E84" s="19">
        <f t="shared" si="29"/>
        <v>0</v>
      </c>
      <c r="F84" s="19" t="b">
        <f t="shared" si="30"/>
        <v>0</v>
      </c>
      <c r="G84" s="19" t="str">
        <f t="shared" si="31"/>
        <v/>
      </c>
      <c r="H84" s="19" t="str">
        <f t="shared" si="32"/>
        <v/>
      </c>
      <c r="I84" s="19" t="str">
        <f t="shared" si="33"/>
        <v/>
      </c>
      <c r="J84">
        <f t="shared" si="34"/>
        <v>2</v>
      </c>
      <c r="K84" s="19">
        <f ca="1">OFFSET(Calendrier!$B$6,DAY(A84)-1,Paramétrage!J84*6+4)</f>
        <v>0</v>
      </c>
      <c r="L84" s="19" t="str">
        <f t="shared" si="35"/>
        <v/>
      </c>
      <c r="M84" s="43" t="b">
        <f t="shared" si="36"/>
        <v>0</v>
      </c>
      <c r="N84" s="43" t="b">
        <f t="shared" si="37"/>
        <v>0</v>
      </c>
      <c r="O84" s="43" t="b">
        <f t="shared" si="52"/>
        <v>0</v>
      </c>
      <c r="P84" t="b">
        <f t="shared" si="38"/>
        <v>0</v>
      </c>
      <c r="Q84" s="43" t="b">
        <f t="shared" si="39"/>
        <v>1</v>
      </c>
      <c r="R84" s="43" t="b">
        <f t="shared" si="40"/>
        <v>0</v>
      </c>
      <c r="S84" s="43" t="b">
        <f t="shared" si="41"/>
        <v>0</v>
      </c>
      <c r="T84" t="b">
        <f t="shared" si="42"/>
        <v>0</v>
      </c>
      <c r="U84" t="b">
        <f t="shared" si="43"/>
        <v>0</v>
      </c>
      <c r="V84" t="b">
        <f t="shared" si="44"/>
        <v>0</v>
      </c>
      <c r="W84" t="b">
        <f t="shared" si="45"/>
        <v>0</v>
      </c>
      <c r="X84" t="b">
        <f t="shared" si="46"/>
        <v>0</v>
      </c>
      <c r="Y84" t="b">
        <f t="shared" si="47"/>
        <v>0</v>
      </c>
      <c r="Z84" t="b">
        <f t="shared" si="48"/>
        <v>0</v>
      </c>
      <c r="AA84" t="b">
        <f t="shared" si="49"/>
        <v>0</v>
      </c>
      <c r="AB84" t="b">
        <f t="shared" si="50"/>
        <v>0</v>
      </c>
    </row>
    <row r="85" spans="1:28" x14ac:dyDescent="0.35">
      <c r="A85" s="43">
        <f t="shared" si="53"/>
        <v>46349</v>
      </c>
      <c r="B85">
        <f t="shared" si="51"/>
        <v>1</v>
      </c>
      <c r="C85" s="19">
        <f t="shared" si="27"/>
        <v>3.125E-2</v>
      </c>
      <c r="D85" s="19">
        <f t="shared" si="28"/>
        <v>0.33333333333333331</v>
      </c>
      <c r="E85" s="19">
        <f t="shared" si="29"/>
        <v>0.70833333333333337</v>
      </c>
      <c r="F85" s="19" t="b">
        <f t="shared" si="30"/>
        <v>0</v>
      </c>
      <c r="G85" s="19" t="str">
        <f t="shared" si="31"/>
        <v/>
      </c>
      <c r="H85" s="19" t="str">
        <f t="shared" si="32"/>
        <v/>
      </c>
      <c r="I85" s="19" t="str">
        <f t="shared" si="33"/>
        <v/>
      </c>
      <c r="J85">
        <f t="shared" si="34"/>
        <v>2</v>
      </c>
      <c r="K85" s="19">
        <f ca="1">OFFSET(Calendrier!$B$6,DAY(A85)-1,Paramétrage!J85*6+4)</f>
        <v>0.35763888888888895</v>
      </c>
      <c r="L85" s="19" t="str">
        <f t="shared" si="35"/>
        <v/>
      </c>
      <c r="M85" s="43" t="b">
        <f t="shared" si="36"/>
        <v>0</v>
      </c>
      <c r="N85" s="43" t="b">
        <f t="shared" si="37"/>
        <v>1</v>
      </c>
      <c r="O85" s="43" t="b">
        <f t="shared" si="52"/>
        <v>0</v>
      </c>
      <c r="P85" t="b">
        <f t="shared" si="38"/>
        <v>0</v>
      </c>
      <c r="Q85" s="43" t="b">
        <f t="shared" si="39"/>
        <v>0</v>
      </c>
      <c r="R85" s="43" t="b">
        <f t="shared" si="40"/>
        <v>0</v>
      </c>
      <c r="S85" s="43" t="b">
        <f t="shared" si="41"/>
        <v>0</v>
      </c>
      <c r="T85" t="b">
        <f t="shared" si="42"/>
        <v>0</v>
      </c>
      <c r="U85" t="b">
        <f t="shared" si="43"/>
        <v>0</v>
      </c>
      <c r="V85" t="b">
        <f t="shared" si="44"/>
        <v>0</v>
      </c>
      <c r="W85" t="b">
        <f t="shared" si="45"/>
        <v>0</v>
      </c>
      <c r="X85" t="b">
        <f t="shared" si="46"/>
        <v>0</v>
      </c>
      <c r="Y85" t="b">
        <f t="shared" si="47"/>
        <v>0</v>
      </c>
      <c r="Z85" t="b">
        <f t="shared" si="48"/>
        <v>0</v>
      </c>
      <c r="AA85" t="b">
        <f t="shared" si="49"/>
        <v>0</v>
      </c>
      <c r="AB85" t="b">
        <f t="shared" si="50"/>
        <v>0</v>
      </c>
    </row>
    <row r="86" spans="1:28" x14ac:dyDescent="0.35">
      <c r="A86" s="43">
        <f t="shared" si="53"/>
        <v>46350</v>
      </c>
      <c r="B86">
        <f t="shared" si="51"/>
        <v>2</v>
      </c>
      <c r="C86" s="19">
        <f t="shared" si="27"/>
        <v>3.125E-2</v>
      </c>
      <c r="D86" s="19">
        <f t="shared" si="28"/>
        <v>0.33333333333333331</v>
      </c>
      <c r="E86" s="19">
        <f t="shared" si="29"/>
        <v>0.75</v>
      </c>
      <c r="F86" s="19" t="b">
        <f t="shared" si="30"/>
        <v>0</v>
      </c>
      <c r="G86" s="19" t="str">
        <f t="shared" si="31"/>
        <v/>
      </c>
      <c r="H86" s="19" t="str">
        <f t="shared" si="32"/>
        <v/>
      </c>
      <c r="I86" s="19" t="str">
        <f t="shared" si="33"/>
        <v/>
      </c>
      <c r="J86">
        <f t="shared" si="34"/>
        <v>2</v>
      </c>
      <c r="K86" s="19">
        <f ca="1">OFFSET(Calendrier!$B$6,DAY(A86)-1,Paramétrage!J86*6+4)</f>
        <v>0.39930555555555558</v>
      </c>
      <c r="L86" s="19" t="str">
        <f t="shared" si="35"/>
        <v/>
      </c>
      <c r="M86" s="43" t="b">
        <f t="shared" si="36"/>
        <v>0</v>
      </c>
      <c r="N86" s="43" t="b">
        <f t="shared" si="37"/>
        <v>1</v>
      </c>
      <c r="O86" s="43" t="b">
        <f t="shared" si="52"/>
        <v>0</v>
      </c>
      <c r="P86" t="b">
        <f t="shared" si="38"/>
        <v>0</v>
      </c>
      <c r="Q86" s="43" t="b">
        <f t="shared" si="39"/>
        <v>0</v>
      </c>
      <c r="R86" s="43" t="b">
        <f t="shared" si="40"/>
        <v>0</v>
      </c>
      <c r="S86" s="43" t="b">
        <f t="shared" si="41"/>
        <v>0</v>
      </c>
      <c r="T86" t="b">
        <f t="shared" si="42"/>
        <v>0</v>
      </c>
      <c r="U86" t="b">
        <f t="shared" si="43"/>
        <v>0</v>
      </c>
      <c r="V86" t="b">
        <f t="shared" si="44"/>
        <v>0</v>
      </c>
      <c r="W86" t="b">
        <f t="shared" si="45"/>
        <v>0</v>
      </c>
      <c r="X86" t="b">
        <f t="shared" si="46"/>
        <v>0</v>
      </c>
      <c r="Y86" t="b">
        <f t="shared" si="47"/>
        <v>0</v>
      </c>
      <c r="Z86" t="b">
        <f t="shared" si="48"/>
        <v>0</v>
      </c>
      <c r="AA86" t="b">
        <f t="shared" si="49"/>
        <v>0</v>
      </c>
      <c r="AB86" t="b">
        <f t="shared" si="50"/>
        <v>0</v>
      </c>
    </row>
    <row r="87" spans="1:28" x14ac:dyDescent="0.35">
      <c r="A87" s="43">
        <f t="shared" si="53"/>
        <v>46351</v>
      </c>
      <c r="B87">
        <f t="shared" si="51"/>
        <v>3</v>
      </c>
      <c r="C87" s="19">
        <f t="shared" si="27"/>
        <v>0</v>
      </c>
      <c r="D87" s="19">
        <f t="shared" si="28"/>
        <v>0.33333333333333331</v>
      </c>
      <c r="E87" s="19">
        <f t="shared" si="29"/>
        <v>0.54166666666666663</v>
      </c>
      <c r="F87" s="19" t="b">
        <f t="shared" si="30"/>
        <v>0</v>
      </c>
      <c r="G87" s="19" t="str">
        <f t="shared" si="31"/>
        <v/>
      </c>
      <c r="H87" s="19" t="str">
        <f t="shared" si="32"/>
        <v/>
      </c>
      <c r="I87" s="19" t="str">
        <f t="shared" si="33"/>
        <v/>
      </c>
      <c r="J87">
        <f t="shared" si="34"/>
        <v>2</v>
      </c>
      <c r="K87" s="19">
        <f ca="1">OFFSET(Calendrier!$B$6,DAY(A87)-1,Paramétrage!J87*6+4)</f>
        <v>0.20833333333333331</v>
      </c>
      <c r="L87" s="19" t="str">
        <f t="shared" si="35"/>
        <v/>
      </c>
      <c r="M87" s="43" t="b">
        <f t="shared" si="36"/>
        <v>0</v>
      </c>
      <c r="N87" s="43" t="b">
        <f t="shared" si="37"/>
        <v>1</v>
      </c>
      <c r="O87" s="43" t="b">
        <f t="shared" si="52"/>
        <v>0</v>
      </c>
      <c r="P87" t="b">
        <f t="shared" si="38"/>
        <v>0</v>
      </c>
      <c r="Q87" s="43" t="b">
        <f t="shared" si="39"/>
        <v>0</v>
      </c>
      <c r="R87" s="43" t="b">
        <f t="shared" si="40"/>
        <v>0</v>
      </c>
      <c r="S87" s="43" t="b">
        <f t="shared" si="41"/>
        <v>0</v>
      </c>
      <c r="T87" t="b">
        <f t="shared" si="42"/>
        <v>0</v>
      </c>
      <c r="U87" t="b">
        <f t="shared" si="43"/>
        <v>0</v>
      </c>
      <c r="V87" t="b">
        <f t="shared" si="44"/>
        <v>0</v>
      </c>
      <c r="W87" t="b">
        <f t="shared" si="45"/>
        <v>0</v>
      </c>
      <c r="X87" t="b">
        <f t="shared" si="46"/>
        <v>0</v>
      </c>
      <c r="Y87" t="b">
        <f t="shared" si="47"/>
        <v>0</v>
      </c>
      <c r="Z87" t="b">
        <f t="shared" si="48"/>
        <v>0</v>
      </c>
      <c r="AA87" t="b">
        <f t="shared" si="49"/>
        <v>0</v>
      </c>
      <c r="AB87" t="b">
        <f t="shared" si="50"/>
        <v>0</v>
      </c>
    </row>
    <row r="88" spans="1:28" x14ac:dyDescent="0.35">
      <c r="A88" s="43">
        <f t="shared" si="53"/>
        <v>46352</v>
      </c>
      <c r="B88">
        <f t="shared" si="51"/>
        <v>4</v>
      </c>
      <c r="C88" s="19">
        <f t="shared" si="27"/>
        <v>3.125E-2</v>
      </c>
      <c r="D88" s="19">
        <f t="shared" si="28"/>
        <v>0.33333333333333331</v>
      </c>
      <c r="E88" s="19">
        <f t="shared" si="29"/>
        <v>0.70833333333333337</v>
      </c>
      <c r="F88" s="19" t="b">
        <f t="shared" si="30"/>
        <v>0</v>
      </c>
      <c r="G88" s="19" t="str">
        <f t="shared" si="31"/>
        <v/>
      </c>
      <c r="H88" s="19" t="str">
        <f t="shared" si="32"/>
        <v/>
      </c>
      <c r="I88" s="19" t="str">
        <f t="shared" si="33"/>
        <v/>
      </c>
      <c r="J88">
        <f t="shared" si="34"/>
        <v>2</v>
      </c>
      <c r="K88" s="19">
        <f ca="1">OFFSET(Calendrier!$B$6,DAY(A88)-1,Paramétrage!J88*6+4)</f>
        <v>0.35763888888888895</v>
      </c>
      <c r="L88" s="19" t="str">
        <f t="shared" si="35"/>
        <v/>
      </c>
      <c r="M88" s="43" t="b">
        <f t="shared" si="36"/>
        <v>0</v>
      </c>
      <c r="N88" s="43" t="b">
        <f t="shared" si="37"/>
        <v>1</v>
      </c>
      <c r="O88" s="43" t="b">
        <f t="shared" si="52"/>
        <v>0</v>
      </c>
      <c r="P88" t="b">
        <f t="shared" si="38"/>
        <v>0</v>
      </c>
      <c r="Q88" s="43" t="b">
        <f t="shared" si="39"/>
        <v>0</v>
      </c>
      <c r="R88" s="43" t="b">
        <f t="shared" si="40"/>
        <v>0</v>
      </c>
      <c r="S88" s="43" t="b">
        <f t="shared" si="41"/>
        <v>0</v>
      </c>
      <c r="T88" t="b">
        <f t="shared" si="42"/>
        <v>0</v>
      </c>
      <c r="U88" t="b">
        <f t="shared" si="43"/>
        <v>0</v>
      </c>
      <c r="V88" t="b">
        <f t="shared" si="44"/>
        <v>0</v>
      </c>
      <c r="W88" t="b">
        <f t="shared" si="45"/>
        <v>0</v>
      </c>
      <c r="X88" t="b">
        <f t="shared" si="46"/>
        <v>0</v>
      </c>
      <c r="Y88" t="b">
        <f t="shared" si="47"/>
        <v>0</v>
      </c>
      <c r="Z88" t="b">
        <f t="shared" si="48"/>
        <v>0</v>
      </c>
      <c r="AA88" t="b">
        <f t="shared" si="49"/>
        <v>0</v>
      </c>
      <c r="AB88" t="b">
        <f t="shared" si="50"/>
        <v>0</v>
      </c>
    </row>
    <row r="89" spans="1:28" x14ac:dyDescent="0.35">
      <c r="A89" s="43">
        <f t="shared" si="53"/>
        <v>46353</v>
      </c>
      <c r="B89">
        <f t="shared" si="51"/>
        <v>5</v>
      </c>
      <c r="C89" s="19">
        <f t="shared" si="27"/>
        <v>0</v>
      </c>
      <c r="D89" s="19">
        <f t="shared" si="28"/>
        <v>0.33333333333333331</v>
      </c>
      <c r="E89" s="19">
        <f t="shared" si="29"/>
        <v>0.70833333333333337</v>
      </c>
      <c r="F89" s="19" t="b">
        <f t="shared" si="30"/>
        <v>0</v>
      </c>
      <c r="G89" s="19" t="str">
        <f t="shared" si="31"/>
        <v/>
      </c>
      <c r="H89" s="19" t="str">
        <f t="shared" si="32"/>
        <v/>
      </c>
      <c r="I89" s="19" t="str">
        <f t="shared" si="33"/>
        <v/>
      </c>
      <c r="J89">
        <f t="shared" si="34"/>
        <v>2</v>
      </c>
      <c r="K89" s="19">
        <f ca="1">OFFSET(Calendrier!$B$6,DAY(A89)-1,Paramétrage!J89*6+4)</f>
        <v>0.38888888888888895</v>
      </c>
      <c r="L89" s="19" t="str">
        <f t="shared" si="35"/>
        <v/>
      </c>
      <c r="M89" s="43" t="b">
        <f t="shared" si="36"/>
        <v>0</v>
      </c>
      <c r="N89" s="43" t="b">
        <f t="shared" si="37"/>
        <v>1</v>
      </c>
      <c r="O89" s="43" t="b">
        <f t="shared" si="52"/>
        <v>0</v>
      </c>
      <c r="P89" t="b">
        <f t="shared" si="38"/>
        <v>0</v>
      </c>
      <c r="Q89" s="43" t="b">
        <f t="shared" si="39"/>
        <v>0</v>
      </c>
      <c r="R89" s="43" t="b">
        <f t="shared" si="40"/>
        <v>0</v>
      </c>
      <c r="S89" s="43" t="b">
        <f t="shared" si="41"/>
        <v>0</v>
      </c>
      <c r="T89" t="b">
        <f t="shared" si="42"/>
        <v>0</v>
      </c>
      <c r="U89" t="b">
        <f t="shared" si="43"/>
        <v>0</v>
      </c>
      <c r="V89" t="b">
        <f t="shared" si="44"/>
        <v>0</v>
      </c>
      <c r="W89" t="b">
        <f t="shared" si="45"/>
        <v>0</v>
      </c>
      <c r="X89" t="b">
        <f t="shared" si="46"/>
        <v>0</v>
      </c>
      <c r="Y89" t="b">
        <f t="shared" si="47"/>
        <v>0</v>
      </c>
      <c r="Z89" t="b">
        <f t="shared" si="48"/>
        <v>0</v>
      </c>
      <c r="AA89" t="b">
        <f t="shared" si="49"/>
        <v>0</v>
      </c>
      <c r="AB89" t="b">
        <f t="shared" si="50"/>
        <v>0</v>
      </c>
    </row>
    <row r="90" spans="1:28" x14ac:dyDescent="0.35">
      <c r="A90" s="43">
        <f t="shared" si="53"/>
        <v>46354</v>
      </c>
      <c r="B90">
        <f t="shared" si="51"/>
        <v>6</v>
      </c>
      <c r="C90" s="19">
        <f t="shared" si="27"/>
        <v>0</v>
      </c>
      <c r="D90" s="19">
        <f t="shared" si="28"/>
        <v>0</v>
      </c>
      <c r="E90" s="19">
        <f t="shared" si="29"/>
        <v>0</v>
      </c>
      <c r="F90" s="19" t="b">
        <f t="shared" si="30"/>
        <v>0</v>
      </c>
      <c r="G90" s="19" t="str">
        <f t="shared" si="31"/>
        <v/>
      </c>
      <c r="H90" s="19" t="str">
        <f t="shared" si="32"/>
        <v/>
      </c>
      <c r="I90" s="19" t="str">
        <f t="shared" si="33"/>
        <v/>
      </c>
      <c r="J90">
        <f t="shared" si="34"/>
        <v>2</v>
      </c>
      <c r="K90" s="19">
        <f ca="1">OFFSET(Calendrier!$B$6,DAY(A90)-1,Paramétrage!J90*6+4)</f>
        <v>0</v>
      </c>
      <c r="L90" s="19" t="str">
        <f t="shared" si="35"/>
        <v/>
      </c>
      <c r="M90" s="43" t="b">
        <f t="shared" si="36"/>
        <v>0</v>
      </c>
      <c r="N90" s="43" t="b">
        <f t="shared" si="37"/>
        <v>0</v>
      </c>
      <c r="O90" s="43" t="b">
        <f t="shared" si="52"/>
        <v>0</v>
      </c>
      <c r="P90" t="b">
        <f t="shared" si="38"/>
        <v>0</v>
      </c>
      <c r="Q90" s="43" t="b">
        <f t="shared" si="39"/>
        <v>1</v>
      </c>
      <c r="R90" s="43" t="b">
        <f t="shared" si="40"/>
        <v>0</v>
      </c>
      <c r="S90" s="43" t="b">
        <f t="shared" si="41"/>
        <v>0</v>
      </c>
      <c r="T90" t="b">
        <f t="shared" si="42"/>
        <v>0</v>
      </c>
      <c r="U90" t="b">
        <f t="shared" si="43"/>
        <v>0</v>
      </c>
      <c r="V90" t="b">
        <f t="shared" si="44"/>
        <v>0</v>
      </c>
      <c r="W90" t="b">
        <f t="shared" si="45"/>
        <v>0</v>
      </c>
      <c r="X90" t="b">
        <f t="shared" si="46"/>
        <v>0</v>
      </c>
      <c r="Y90" t="b">
        <f t="shared" si="47"/>
        <v>0</v>
      </c>
      <c r="Z90" t="b">
        <f t="shared" si="48"/>
        <v>0</v>
      </c>
      <c r="AA90" t="b">
        <f t="shared" si="49"/>
        <v>0</v>
      </c>
      <c r="AB90" t="b">
        <f t="shared" si="50"/>
        <v>0</v>
      </c>
    </row>
    <row r="91" spans="1:28" x14ac:dyDescent="0.35">
      <c r="A91" s="43">
        <f t="shared" si="53"/>
        <v>46355</v>
      </c>
      <c r="B91">
        <f t="shared" si="51"/>
        <v>7</v>
      </c>
      <c r="C91" s="19">
        <f t="shared" si="27"/>
        <v>0</v>
      </c>
      <c r="D91" s="19">
        <f t="shared" si="28"/>
        <v>0</v>
      </c>
      <c r="E91" s="19">
        <f t="shared" si="29"/>
        <v>0</v>
      </c>
      <c r="F91" s="19" t="b">
        <f t="shared" si="30"/>
        <v>0</v>
      </c>
      <c r="G91" s="19" t="str">
        <f t="shared" si="31"/>
        <v/>
      </c>
      <c r="H91" s="19" t="str">
        <f t="shared" si="32"/>
        <v/>
      </c>
      <c r="I91" s="19" t="str">
        <f t="shared" si="33"/>
        <v/>
      </c>
      <c r="J91">
        <f t="shared" si="34"/>
        <v>2</v>
      </c>
      <c r="K91" s="19">
        <f ca="1">OFFSET(Calendrier!$B$6,DAY(A91)-1,Paramétrage!J91*6+4)</f>
        <v>0</v>
      </c>
      <c r="L91" s="19" t="str">
        <f t="shared" si="35"/>
        <v/>
      </c>
      <c r="M91" s="43" t="b">
        <f t="shared" si="36"/>
        <v>0</v>
      </c>
      <c r="N91" s="43" t="b">
        <f t="shared" si="37"/>
        <v>0</v>
      </c>
      <c r="O91" s="43" t="b">
        <f t="shared" si="52"/>
        <v>0</v>
      </c>
      <c r="P91" t="b">
        <f t="shared" si="38"/>
        <v>0</v>
      </c>
      <c r="Q91" s="43" t="b">
        <f t="shared" si="39"/>
        <v>1</v>
      </c>
      <c r="R91" s="43" t="b">
        <f t="shared" si="40"/>
        <v>0</v>
      </c>
      <c r="S91" s="43" t="b">
        <f t="shared" si="41"/>
        <v>0</v>
      </c>
      <c r="T91" t="b">
        <f t="shared" si="42"/>
        <v>0</v>
      </c>
      <c r="U91" t="b">
        <f t="shared" si="43"/>
        <v>0</v>
      </c>
      <c r="V91" t="b">
        <f t="shared" si="44"/>
        <v>0</v>
      </c>
      <c r="W91" t="b">
        <f t="shared" si="45"/>
        <v>0</v>
      </c>
      <c r="X91" t="b">
        <f t="shared" si="46"/>
        <v>0</v>
      </c>
      <c r="Y91" t="b">
        <f t="shared" si="47"/>
        <v>0</v>
      </c>
      <c r="Z91" t="b">
        <f t="shared" si="48"/>
        <v>0</v>
      </c>
      <c r="AA91" t="b">
        <f t="shared" si="49"/>
        <v>0</v>
      </c>
      <c r="AB91" t="b">
        <f t="shared" si="50"/>
        <v>0</v>
      </c>
    </row>
    <row r="92" spans="1:28" x14ac:dyDescent="0.35">
      <c r="A92" s="43">
        <f t="shared" si="53"/>
        <v>46356</v>
      </c>
      <c r="B92">
        <f t="shared" si="51"/>
        <v>1</v>
      </c>
      <c r="C92" s="19">
        <f t="shared" si="27"/>
        <v>3.125E-2</v>
      </c>
      <c r="D92" s="19">
        <f t="shared" si="28"/>
        <v>0.33333333333333331</v>
      </c>
      <c r="E92" s="19">
        <f t="shared" si="29"/>
        <v>0.70833333333333337</v>
      </c>
      <c r="F92" s="19" t="b">
        <f t="shared" si="30"/>
        <v>0</v>
      </c>
      <c r="G92" s="19" t="str">
        <f t="shared" si="31"/>
        <v/>
      </c>
      <c r="H92" s="19" t="str">
        <f t="shared" si="32"/>
        <v/>
      </c>
      <c r="I92" s="19" t="str">
        <f t="shared" si="33"/>
        <v/>
      </c>
      <c r="J92">
        <f t="shared" si="34"/>
        <v>2</v>
      </c>
      <c r="K92" s="19">
        <f ca="1">OFFSET(Calendrier!$B$6,DAY(A92)-1,Paramétrage!J92*6+4)</f>
        <v>0.35763888888888895</v>
      </c>
      <c r="L92" s="19" t="str">
        <f t="shared" si="35"/>
        <v/>
      </c>
      <c r="M92" s="43" t="b">
        <f t="shared" si="36"/>
        <v>0</v>
      </c>
      <c r="N92" s="43" t="b">
        <f t="shared" si="37"/>
        <v>1</v>
      </c>
      <c r="O92" s="43" t="b">
        <f t="shared" si="52"/>
        <v>0</v>
      </c>
      <c r="P92" t="b">
        <f t="shared" si="38"/>
        <v>0</v>
      </c>
      <c r="Q92" s="43" t="b">
        <f t="shared" si="39"/>
        <v>0</v>
      </c>
      <c r="R92" s="43" t="b">
        <f t="shared" si="40"/>
        <v>0</v>
      </c>
      <c r="S92" s="43" t="b">
        <f t="shared" si="41"/>
        <v>0</v>
      </c>
      <c r="T92" t="b">
        <f t="shared" si="42"/>
        <v>0</v>
      </c>
      <c r="U92" t="b">
        <f t="shared" si="43"/>
        <v>0</v>
      </c>
      <c r="V92" t="b">
        <f t="shared" si="44"/>
        <v>0</v>
      </c>
      <c r="W92" t="b">
        <f t="shared" si="45"/>
        <v>0</v>
      </c>
      <c r="X92" t="b">
        <f t="shared" si="46"/>
        <v>0</v>
      </c>
      <c r="Y92" t="b">
        <f t="shared" si="47"/>
        <v>0</v>
      </c>
      <c r="Z92" t="b">
        <f t="shared" si="48"/>
        <v>0</v>
      </c>
      <c r="AA92" t="b">
        <f t="shared" si="49"/>
        <v>0</v>
      </c>
      <c r="AB92" t="b">
        <f t="shared" si="50"/>
        <v>0</v>
      </c>
    </row>
    <row r="93" spans="1:28" x14ac:dyDescent="0.35">
      <c r="A93" s="43">
        <f t="shared" si="53"/>
        <v>46357</v>
      </c>
      <c r="B93">
        <f t="shared" si="51"/>
        <v>2</v>
      </c>
      <c r="C93" s="19">
        <f t="shared" si="27"/>
        <v>3.125E-2</v>
      </c>
      <c r="D93" s="19">
        <f t="shared" si="28"/>
        <v>0.33333333333333331</v>
      </c>
      <c r="E93" s="19">
        <f t="shared" si="29"/>
        <v>0.75</v>
      </c>
      <c r="F93" s="19" t="b">
        <f t="shared" si="30"/>
        <v>0</v>
      </c>
      <c r="G93" s="19" t="str">
        <f t="shared" si="31"/>
        <v/>
      </c>
      <c r="H93" s="19" t="str">
        <f t="shared" si="32"/>
        <v/>
      </c>
      <c r="I93" s="19" t="str">
        <f t="shared" si="33"/>
        <v/>
      </c>
      <c r="J93">
        <f t="shared" si="34"/>
        <v>3</v>
      </c>
      <c r="K93" s="19">
        <f ca="1">OFFSET(Calendrier!$B$6,DAY(A93)-1,Paramétrage!J93*6+4)</f>
        <v>0.39930555555555558</v>
      </c>
      <c r="L93" s="19" t="str">
        <f t="shared" si="35"/>
        <v/>
      </c>
      <c r="M93" s="43" t="b">
        <f t="shared" si="36"/>
        <v>0</v>
      </c>
      <c r="N93" s="43" t="b">
        <f t="shared" si="37"/>
        <v>1</v>
      </c>
      <c r="O93" s="43" t="b">
        <f t="shared" si="52"/>
        <v>0</v>
      </c>
      <c r="P93" t="b">
        <f t="shared" si="38"/>
        <v>0</v>
      </c>
      <c r="Q93" s="43" t="b">
        <f t="shared" si="39"/>
        <v>0</v>
      </c>
      <c r="R93" s="43" t="b">
        <f t="shared" si="40"/>
        <v>0</v>
      </c>
      <c r="S93" s="43" t="b">
        <f t="shared" si="41"/>
        <v>0</v>
      </c>
      <c r="T93" t="b">
        <f t="shared" si="42"/>
        <v>0</v>
      </c>
      <c r="U93" t="b">
        <f t="shared" si="43"/>
        <v>0</v>
      </c>
      <c r="V93" t="b">
        <f t="shared" si="44"/>
        <v>0</v>
      </c>
      <c r="W93" t="b">
        <f t="shared" si="45"/>
        <v>0</v>
      </c>
      <c r="X93" t="b">
        <f t="shared" si="46"/>
        <v>0</v>
      </c>
      <c r="Y93" t="b">
        <f t="shared" si="47"/>
        <v>0</v>
      </c>
      <c r="Z93" t="b">
        <f t="shared" si="48"/>
        <v>0</v>
      </c>
      <c r="AA93" t="b">
        <f t="shared" si="49"/>
        <v>0</v>
      </c>
      <c r="AB93" t="b">
        <f t="shared" si="50"/>
        <v>0</v>
      </c>
    </row>
    <row r="94" spans="1:28" x14ac:dyDescent="0.35">
      <c r="A94" s="43">
        <f t="shared" si="53"/>
        <v>46358</v>
      </c>
      <c r="B94">
        <f t="shared" si="51"/>
        <v>3</v>
      </c>
      <c r="C94" s="19">
        <f t="shared" si="27"/>
        <v>0</v>
      </c>
      <c r="D94" s="19">
        <f t="shared" si="28"/>
        <v>0.33333333333333331</v>
      </c>
      <c r="E94" s="19">
        <f t="shared" si="29"/>
        <v>0.54166666666666663</v>
      </c>
      <c r="F94" s="19" t="b">
        <f t="shared" si="30"/>
        <v>0</v>
      </c>
      <c r="G94" s="19" t="str">
        <f t="shared" si="31"/>
        <v/>
      </c>
      <c r="H94" s="19" t="str">
        <f t="shared" si="32"/>
        <v/>
      </c>
      <c r="I94" s="19" t="str">
        <f t="shared" si="33"/>
        <v/>
      </c>
      <c r="J94">
        <f t="shared" si="34"/>
        <v>3</v>
      </c>
      <c r="K94" s="19">
        <f ca="1">OFFSET(Calendrier!$B$6,DAY(A94)-1,Paramétrage!J94*6+4)</f>
        <v>0.20833333333333331</v>
      </c>
      <c r="L94" s="19" t="str">
        <f t="shared" si="35"/>
        <v/>
      </c>
      <c r="M94" s="43" t="b">
        <f t="shared" si="36"/>
        <v>0</v>
      </c>
      <c r="N94" s="43" t="b">
        <f t="shared" si="37"/>
        <v>1</v>
      </c>
      <c r="O94" s="43" t="b">
        <f t="shared" si="52"/>
        <v>0</v>
      </c>
      <c r="P94" t="b">
        <f t="shared" si="38"/>
        <v>0</v>
      </c>
      <c r="Q94" s="43" t="b">
        <f t="shared" si="39"/>
        <v>0</v>
      </c>
      <c r="R94" s="43" t="b">
        <f t="shared" si="40"/>
        <v>0</v>
      </c>
      <c r="S94" s="43" t="b">
        <f t="shared" si="41"/>
        <v>0</v>
      </c>
      <c r="T94" t="b">
        <f t="shared" si="42"/>
        <v>0</v>
      </c>
      <c r="U94" t="b">
        <f t="shared" si="43"/>
        <v>0</v>
      </c>
      <c r="V94" t="b">
        <f t="shared" si="44"/>
        <v>0</v>
      </c>
      <c r="W94" t="b">
        <f t="shared" si="45"/>
        <v>0</v>
      </c>
      <c r="X94" t="b">
        <f t="shared" si="46"/>
        <v>0</v>
      </c>
      <c r="Y94" t="b">
        <f t="shared" si="47"/>
        <v>0</v>
      </c>
      <c r="Z94" t="b">
        <f t="shared" si="48"/>
        <v>0</v>
      </c>
      <c r="AA94" t="b">
        <f t="shared" si="49"/>
        <v>0</v>
      </c>
      <c r="AB94" t="b">
        <f t="shared" si="50"/>
        <v>0</v>
      </c>
    </row>
    <row r="95" spans="1:28" x14ac:dyDescent="0.35">
      <c r="A95" s="43">
        <f t="shared" si="53"/>
        <v>46359</v>
      </c>
      <c r="B95">
        <f t="shared" si="51"/>
        <v>4</v>
      </c>
      <c r="C95" s="19">
        <f t="shared" si="27"/>
        <v>3.125E-2</v>
      </c>
      <c r="D95" s="19">
        <f t="shared" si="28"/>
        <v>0.33333333333333331</v>
      </c>
      <c r="E95" s="19">
        <f t="shared" si="29"/>
        <v>0.70833333333333337</v>
      </c>
      <c r="F95" s="19" t="b">
        <f t="shared" si="30"/>
        <v>0</v>
      </c>
      <c r="G95" s="19" t="str">
        <f t="shared" si="31"/>
        <v/>
      </c>
      <c r="H95" s="19" t="str">
        <f t="shared" si="32"/>
        <v/>
      </c>
      <c r="I95" s="19" t="str">
        <f t="shared" si="33"/>
        <v/>
      </c>
      <c r="J95">
        <f t="shared" si="34"/>
        <v>3</v>
      </c>
      <c r="K95" s="19">
        <f ca="1">OFFSET(Calendrier!$B$6,DAY(A95)-1,Paramétrage!J95*6+4)</f>
        <v>0.35763888888888895</v>
      </c>
      <c r="L95" s="19" t="str">
        <f t="shared" si="35"/>
        <v/>
      </c>
      <c r="M95" s="43" t="b">
        <f t="shared" si="36"/>
        <v>0</v>
      </c>
      <c r="N95" s="43" t="b">
        <f t="shared" si="37"/>
        <v>1</v>
      </c>
      <c r="O95" s="43" t="b">
        <f t="shared" si="52"/>
        <v>0</v>
      </c>
      <c r="P95" t="b">
        <f t="shared" si="38"/>
        <v>0</v>
      </c>
      <c r="Q95" s="43" t="b">
        <f t="shared" si="39"/>
        <v>0</v>
      </c>
      <c r="R95" s="43" t="b">
        <f t="shared" si="40"/>
        <v>0</v>
      </c>
      <c r="S95" s="43" t="b">
        <f t="shared" si="41"/>
        <v>0</v>
      </c>
      <c r="T95" t="b">
        <f t="shared" si="42"/>
        <v>0</v>
      </c>
      <c r="U95" t="b">
        <f t="shared" si="43"/>
        <v>0</v>
      </c>
      <c r="V95" t="b">
        <f t="shared" si="44"/>
        <v>0</v>
      </c>
      <c r="W95" t="b">
        <f t="shared" si="45"/>
        <v>0</v>
      </c>
      <c r="X95" t="b">
        <f t="shared" si="46"/>
        <v>0</v>
      </c>
      <c r="Y95" t="b">
        <f t="shared" si="47"/>
        <v>0</v>
      </c>
      <c r="Z95" t="b">
        <f t="shared" si="48"/>
        <v>0</v>
      </c>
      <c r="AA95" t="b">
        <f t="shared" si="49"/>
        <v>0</v>
      </c>
      <c r="AB95" t="b">
        <f t="shared" si="50"/>
        <v>0</v>
      </c>
    </row>
    <row r="96" spans="1:28" x14ac:dyDescent="0.35">
      <c r="A96" s="43">
        <f t="shared" si="53"/>
        <v>46360</v>
      </c>
      <c r="B96">
        <f t="shared" si="51"/>
        <v>5</v>
      </c>
      <c r="C96" s="19">
        <f t="shared" si="27"/>
        <v>0</v>
      </c>
      <c r="D96" s="19">
        <f t="shared" si="28"/>
        <v>0.33333333333333331</v>
      </c>
      <c r="E96" s="19">
        <f t="shared" si="29"/>
        <v>0.70833333333333337</v>
      </c>
      <c r="F96" s="19" t="b">
        <f t="shared" si="30"/>
        <v>0</v>
      </c>
      <c r="G96" s="19" t="str">
        <f t="shared" si="31"/>
        <v/>
      </c>
      <c r="H96" s="19" t="str">
        <f t="shared" si="32"/>
        <v/>
      </c>
      <c r="I96" s="19" t="str">
        <f t="shared" si="33"/>
        <v/>
      </c>
      <c r="J96">
        <f t="shared" si="34"/>
        <v>3</v>
      </c>
      <c r="K96" s="19">
        <f ca="1">OFFSET(Calendrier!$B$6,DAY(A96)-1,Paramétrage!J96*6+4)</f>
        <v>0.38888888888888895</v>
      </c>
      <c r="L96" s="19" t="str">
        <f t="shared" si="35"/>
        <v/>
      </c>
      <c r="M96" s="43" t="b">
        <f t="shared" si="36"/>
        <v>0</v>
      </c>
      <c r="N96" s="43" t="b">
        <f t="shared" si="37"/>
        <v>1</v>
      </c>
      <c r="O96" s="43" t="b">
        <f t="shared" si="52"/>
        <v>0</v>
      </c>
      <c r="P96" t="b">
        <f t="shared" si="38"/>
        <v>0</v>
      </c>
      <c r="Q96" s="43" t="b">
        <f t="shared" si="39"/>
        <v>0</v>
      </c>
      <c r="R96" s="43" t="b">
        <f t="shared" si="40"/>
        <v>0</v>
      </c>
      <c r="S96" s="43" t="b">
        <f t="shared" si="41"/>
        <v>0</v>
      </c>
      <c r="T96" t="b">
        <f t="shared" si="42"/>
        <v>0</v>
      </c>
      <c r="U96" t="b">
        <f t="shared" si="43"/>
        <v>0</v>
      </c>
      <c r="V96" t="b">
        <f t="shared" si="44"/>
        <v>0</v>
      </c>
      <c r="W96" t="b">
        <f t="shared" si="45"/>
        <v>0</v>
      </c>
      <c r="X96" t="b">
        <f t="shared" si="46"/>
        <v>0</v>
      </c>
      <c r="Y96" t="b">
        <f t="shared" si="47"/>
        <v>0</v>
      </c>
      <c r="Z96" t="b">
        <f t="shared" si="48"/>
        <v>0</v>
      </c>
      <c r="AA96" t="b">
        <f t="shared" si="49"/>
        <v>0</v>
      </c>
      <c r="AB96" t="b">
        <f t="shared" si="50"/>
        <v>0</v>
      </c>
    </row>
    <row r="97" spans="1:28" x14ac:dyDescent="0.35">
      <c r="A97" s="43">
        <f t="shared" si="53"/>
        <v>46361</v>
      </c>
      <c r="B97">
        <f t="shared" si="51"/>
        <v>6</v>
      </c>
      <c r="C97" s="19">
        <f t="shared" si="27"/>
        <v>0</v>
      </c>
      <c r="D97" s="19">
        <f t="shared" si="28"/>
        <v>0</v>
      </c>
      <c r="E97" s="19">
        <f t="shared" si="29"/>
        <v>0</v>
      </c>
      <c r="F97" s="19" t="b">
        <f t="shared" si="30"/>
        <v>0</v>
      </c>
      <c r="G97" s="19" t="str">
        <f t="shared" si="31"/>
        <v/>
      </c>
      <c r="H97" s="19" t="str">
        <f t="shared" si="32"/>
        <v/>
      </c>
      <c r="I97" s="19" t="str">
        <f t="shared" si="33"/>
        <v/>
      </c>
      <c r="J97">
        <f t="shared" si="34"/>
        <v>3</v>
      </c>
      <c r="K97" s="19">
        <f ca="1">OFFSET(Calendrier!$B$6,DAY(A97)-1,Paramétrage!J97*6+4)</f>
        <v>0</v>
      </c>
      <c r="L97" s="19" t="str">
        <f t="shared" si="35"/>
        <v/>
      </c>
      <c r="M97" s="43" t="b">
        <f t="shared" si="36"/>
        <v>0</v>
      </c>
      <c r="N97" s="43" t="b">
        <f t="shared" si="37"/>
        <v>0</v>
      </c>
      <c r="O97" s="43" t="b">
        <f t="shared" si="52"/>
        <v>0</v>
      </c>
      <c r="P97" t="b">
        <f t="shared" si="38"/>
        <v>0</v>
      </c>
      <c r="Q97" s="43" t="b">
        <f t="shared" si="39"/>
        <v>1</v>
      </c>
      <c r="R97" s="43" t="b">
        <f t="shared" si="40"/>
        <v>0</v>
      </c>
      <c r="S97" s="43" t="b">
        <f t="shared" si="41"/>
        <v>0</v>
      </c>
      <c r="T97" t="b">
        <f t="shared" si="42"/>
        <v>0</v>
      </c>
      <c r="U97" t="b">
        <f t="shared" si="43"/>
        <v>0</v>
      </c>
      <c r="V97" t="b">
        <f t="shared" si="44"/>
        <v>0</v>
      </c>
      <c r="W97" t="b">
        <f t="shared" si="45"/>
        <v>0</v>
      </c>
      <c r="X97" t="b">
        <f t="shared" si="46"/>
        <v>0</v>
      </c>
      <c r="Y97" t="b">
        <f t="shared" si="47"/>
        <v>0</v>
      </c>
      <c r="Z97" t="b">
        <f t="shared" si="48"/>
        <v>0</v>
      </c>
      <c r="AA97" t="b">
        <f t="shared" si="49"/>
        <v>0</v>
      </c>
      <c r="AB97" t="b">
        <f t="shared" si="50"/>
        <v>0</v>
      </c>
    </row>
    <row r="98" spans="1:28" x14ac:dyDescent="0.35">
      <c r="A98" s="43">
        <f t="shared" si="53"/>
        <v>46362</v>
      </c>
      <c r="B98">
        <f t="shared" si="51"/>
        <v>7</v>
      </c>
      <c r="C98" s="19">
        <f t="shared" si="27"/>
        <v>0</v>
      </c>
      <c r="D98" s="19">
        <f t="shared" si="28"/>
        <v>0</v>
      </c>
      <c r="E98" s="19">
        <f t="shared" si="29"/>
        <v>0</v>
      </c>
      <c r="F98" s="19" t="b">
        <f t="shared" si="30"/>
        <v>0</v>
      </c>
      <c r="G98" s="19" t="str">
        <f t="shared" si="31"/>
        <v/>
      </c>
      <c r="H98" s="19" t="str">
        <f t="shared" si="32"/>
        <v/>
      </c>
      <c r="I98" s="19" t="str">
        <f t="shared" si="33"/>
        <v/>
      </c>
      <c r="J98">
        <f t="shared" si="34"/>
        <v>3</v>
      </c>
      <c r="K98" s="19">
        <f ca="1">OFFSET(Calendrier!$B$6,DAY(A98)-1,Paramétrage!J98*6+4)</f>
        <v>0</v>
      </c>
      <c r="L98" s="19" t="str">
        <f t="shared" si="35"/>
        <v/>
      </c>
      <c r="M98" s="43" t="b">
        <f t="shared" si="36"/>
        <v>0</v>
      </c>
      <c r="N98" s="43" t="b">
        <f t="shared" si="37"/>
        <v>0</v>
      </c>
      <c r="O98" s="43" t="b">
        <f t="shared" si="52"/>
        <v>0</v>
      </c>
      <c r="P98" t="b">
        <f t="shared" si="38"/>
        <v>0</v>
      </c>
      <c r="Q98" s="43" t="b">
        <f t="shared" si="39"/>
        <v>1</v>
      </c>
      <c r="R98" s="43" t="b">
        <f t="shared" si="40"/>
        <v>0</v>
      </c>
      <c r="S98" s="43" t="b">
        <f t="shared" si="41"/>
        <v>0</v>
      </c>
      <c r="T98" t="b">
        <f t="shared" si="42"/>
        <v>0</v>
      </c>
      <c r="U98" t="b">
        <f t="shared" si="43"/>
        <v>0</v>
      </c>
      <c r="V98" t="b">
        <f t="shared" si="44"/>
        <v>0</v>
      </c>
      <c r="W98" t="b">
        <f t="shared" si="45"/>
        <v>0</v>
      </c>
      <c r="X98" t="b">
        <f t="shared" si="46"/>
        <v>0</v>
      </c>
      <c r="Y98" t="b">
        <f t="shared" si="47"/>
        <v>0</v>
      </c>
      <c r="Z98" t="b">
        <f t="shared" si="48"/>
        <v>0</v>
      </c>
      <c r="AA98" t="b">
        <f t="shared" si="49"/>
        <v>0</v>
      </c>
      <c r="AB98" t="b">
        <f t="shared" si="50"/>
        <v>0</v>
      </c>
    </row>
    <row r="99" spans="1:28" x14ac:dyDescent="0.35">
      <c r="A99" s="43">
        <f t="shared" si="53"/>
        <v>46363</v>
      </c>
      <c r="B99">
        <f t="shared" si="51"/>
        <v>1</v>
      </c>
      <c r="C99" s="19">
        <f t="shared" si="27"/>
        <v>3.125E-2</v>
      </c>
      <c r="D99" s="19">
        <f t="shared" si="28"/>
        <v>0.33333333333333331</v>
      </c>
      <c r="E99" s="19">
        <f t="shared" si="29"/>
        <v>0.70833333333333337</v>
      </c>
      <c r="F99" s="19" t="b">
        <f t="shared" si="30"/>
        <v>0</v>
      </c>
      <c r="G99" s="19" t="str">
        <f t="shared" si="31"/>
        <v/>
      </c>
      <c r="H99" s="19" t="str">
        <f t="shared" si="32"/>
        <v/>
      </c>
      <c r="I99" s="19" t="str">
        <f t="shared" si="33"/>
        <v/>
      </c>
      <c r="J99">
        <f t="shared" si="34"/>
        <v>3</v>
      </c>
      <c r="K99" s="19">
        <f ca="1">OFFSET(Calendrier!$B$6,DAY(A99)-1,Paramétrage!J99*6+4)</f>
        <v>0.35763888888888895</v>
      </c>
      <c r="L99" s="19" t="str">
        <f t="shared" si="35"/>
        <v/>
      </c>
      <c r="M99" s="43" t="b">
        <f t="shared" si="36"/>
        <v>0</v>
      </c>
      <c r="N99" s="43" t="b">
        <f t="shared" si="37"/>
        <v>1</v>
      </c>
      <c r="O99" s="43" t="b">
        <f t="shared" si="52"/>
        <v>0</v>
      </c>
      <c r="P99" t="b">
        <f t="shared" si="38"/>
        <v>0</v>
      </c>
      <c r="Q99" s="43" t="b">
        <f t="shared" si="39"/>
        <v>0</v>
      </c>
      <c r="R99" s="43" t="b">
        <f t="shared" si="40"/>
        <v>0</v>
      </c>
      <c r="S99" s="43" t="b">
        <f t="shared" si="41"/>
        <v>0</v>
      </c>
      <c r="T99" t="b">
        <f t="shared" si="42"/>
        <v>0</v>
      </c>
      <c r="U99" t="b">
        <f t="shared" si="43"/>
        <v>0</v>
      </c>
      <c r="V99" t="b">
        <f t="shared" si="44"/>
        <v>0</v>
      </c>
      <c r="W99" t="b">
        <f t="shared" si="45"/>
        <v>0</v>
      </c>
      <c r="X99" t="b">
        <f t="shared" si="46"/>
        <v>0</v>
      </c>
      <c r="Y99" t="b">
        <f t="shared" si="47"/>
        <v>0</v>
      </c>
      <c r="Z99" t="b">
        <f t="shared" si="48"/>
        <v>0</v>
      </c>
      <c r="AA99" t="b">
        <f t="shared" si="49"/>
        <v>0</v>
      </c>
      <c r="AB99" t="b">
        <f t="shared" si="50"/>
        <v>0</v>
      </c>
    </row>
    <row r="100" spans="1:28" x14ac:dyDescent="0.35">
      <c r="A100" s="43">
        <f t="shared" si="53"/>
        <v>46364</v>
      </c>
      <c r="B100">
        <f t="shared" si="51"/>
        <v>2</v>
      </c>
      <c r="C100" s="19">
        <f t="shared" si="27"/>
        <v>3.125E-2</v>
      </c>
      <c r="D100" s="19">
        <f t="shared" si="28"/>
        <v>0.33333333333333331</v>
      </c>
      <c r="E100" s="19">
        <f t="shared" si="29"/>
        <v>0.75</v>
      </c>
      <c r="F100" s="19" t="b">
        <f t="shared" si="30"/>
        <v>0</v>
      </c>
      <c r="G100" s="19" t="str">
        <f t="shared" si="31"/>
        <v/>
      </c>
      <c r="H100" s="19" t="str">
        <f t="shared" si="32"/>
        <v/>
      </c>
      <c r="I100" s="19" t="str">
        <f t="shared" si="33"/>
        <v/>
      </c>
      <c r="J100">
        <f t="shared" si="34"/>
        <v>3</v>
      </c>
      <c r="K100" s="19">
        <f ca="1">OFFSET(Calendrier!$B$6,DAY(A100)-1,Paramétrage!J100*6+4)</f>
        <v>0.39930555555555558</v>
      </c>
      <c r="L100" s="19" t="str">
        <f t="shared" si="35"/>
        <v/>
      </c>
      <c r="M100" s="43" t="b">
        <f t="shared" si="36"/>
        <v>0</v>
      </c>
      <c r="N100" s="43" t="b">
        <f t="shared" si="37"/>
        <v>1</v>
      </c>
      <c r="O100" s="43" t="b">
        <f t="shared" si="52"/>
        <v>0</v>
      </c>
      <c r="P100" t="b">
        <f t="shared" si="38"/>
        <v>0</v>
      </c>
      <c r="Q100" s="43" t="b">
        <f t="shared" si="39"/>
        <v>0</v>
      </c>
      <c r="R100" s="43" t="b">
        <f t="shared" si="40"/>
        <v>0</v>
      </c>
      <c r="S100" s="43" t="b">
        <f t="shared" si="41"/>
        <v>0</v>
      </c>
      <c r="T100" t="b">
        <f t="shared" si="42"/>
        <v>0</v>
      </c>
      <c r="U100" t="b">
        <f t="shared" si="43"/>
        <v>0</v>
      </c>
      <c r="V100" t="b">
        <f t="shared" si="44"/>
        <v>0</v>
      </c>
      <c r="W100" t="b">
        <f t="shared" si="45"/>
        <v>0</v>
      </c>
      <c r="X100" t="b">
        <f t="shared" si="46"/>
        <v>0</v>
      </c>
      <c r="Y100" t="b">
        <f t="shared" si="47"/>
        <v>0</v>
      </c>
      <c r="Z100" t="b">
        <f t="shared" si="48"/>
        <v>0</v>
      </c>
      <c r="AA100" t="b">
        <f t="shared" si="49"/>
        <v>0</v>
      </c>
      <c r="AB100" t="b">
        <f t="shared" si="50"/>
        <v>0</v>
      </c>
    </row>
    <row r="101" spans="1:28" x14ac:dyDescent="0.35">
      <c r="A101" s="43">
        <f t="shared" si="53"/>
        <v>46365</v>
      </c>
      <c r="B101">
        <f t="shared" si="51"/>
        <v>3</v>
      </c>
      <c r="C101" s="19">
        <f t="shared" si="27"/>
        <v>0</v>
      </c>
      <c r="D101" s="19">
        <f t="shared" si="28"/>
        <v>0.33333333333333331</v>
      </c>
      <c r="E101" s="19">
        <f t="shared" si="29"/>
        <v>0.54166666666666663</v>
      </c>
      <c r="F101" s="19" t="b">
        <f t="shared" si="30"/>
        <v>0</v>
      </c>
      <c r="G101" s="19" t="str">
        <f t="shared" si="31"/>
        <v/>
      </c>
      <c r="H101" s="19" t="str">
        <f t="shared" si="32"/>
        <v/>
      </c>
      <c r="I101" s="19" t="str">
        <f t="shared" si="33"/>
        <v/>
      </c>
      <c r="J101">
        <f t="shared" si="34"/>
        <v>3</v>
      </c>
      <c r="K101" s="19">
        <f ca="1">OFFSET(Calendrier!$B$6,DAY(A101)-1,Paramétrage!J101*6+4)</f>
        <v>0.20833333333333331</v>
      </c>
      <c r="L101" s="19" t="str">
        <f t="shared" si="35"/>
        <v/>
      </c>
      <c r="M101" s="43" t="b">
        <f t="shared" si="36"/>
        <v>0</v>
      </c>
      <c r="N101" s="43" t="b">
        <f t="shared" si="37"/>
        <v>1</v>
      </c>
      <c r="O101" s="43" t="b">
        <f t="shared" si="52"/>
        <v>0</v>
      </c>
      <c r="P101" t="b">
        <f t="shared" si="38"/>
        <v>0</v>
      </c>
      <c r="Q101" s="43" t="b">
        <f t="shared" si="39"/>
        <v>0</v>
      </c>
      <c r="R101" s="43" t="b">
        <f t="shared" si="40"/>
        <v>0</v>
      </c>
      <c r="S101" s="43" t="b">
        <f t="shared" si="41"/>
        <v>0</v>
      </c>
      <c r="T101" t="b">
        <f t="shared" si="42"/>
        <v>0</v>
      </c>
      <c r="U101" t="b">
        <f t="shared" si="43"/>
        <v>0</v>
      </c>
      <c r="V101" t="b">
        <f t="shared" si="44"/>
        <v>0</v>
      </c>
      <c r="W101" t="b">
        <f t="shared" si="45"/>
        <v>0</v>
      </c>
      <c r="X101" t="b">
        <f t="shared" si="46"/>
        <v>0</v>
      </c>
      <c r="Y101" t="b">
        <f t="shared" si="47"/>
        <v>0</v>
      </c>
      <c r="Z101" t="b">
        <f t="shared" si="48"/>
        <v>0</v>
      </c>
      <c r="AA101" t="b">
        <f t="shared" si="49"/>
        <v>0</v>
      </c>
      <c r="AB101" t="b">
        <f t="shared" si="50"/>
        <v>0</v>
      </c>
    </row>
    <row r="102" spans="1:28" x14ac:dyDescent="0.35">
      <c r="A102" s="43">
        <f t="shared" si="53"/>
        <v>46366</v>
      </c>
      <c r="B102">
        <f t="shared" si="51"/>
        <v>4</v>
      </c>
      <c r="C102" s="19">
        <f t="shared" si="27"/>
        <v>3.125E-2</v>
      </c>
      <c r="D102" s="19">
        <f t="shared" si="28"/>
        <v>0.33333333333333331</v>
      </c>
      <c r="E102" s="19">
        <f t="shared" si="29"/>
        <v>0.70833333333333337</v>
      </c>
      <c r="F102" s="19" t="b">
        <f t="shared" si="30"/>
        <v>0</v>
      </c>
      <c r="G102" s="19" t="str">
        <f t="shared" si="31"/>
        <v/>
      </c>
      <c r="H102" s="19" t="str">
        <f t="shared" si="32"/>
        <v/>
      </c>
      <c r="I102" s="19" t="str">
        <f t="shared" si="33"/>
        <v/>
      </c>
      <c r="J102">
        <f t="shared" si="34"/>
        <v>3</v>
      </c>
      <c r="K102" s="19">
        <f ca="1">OFFSET(Calendrier!$B$6,DAY(A102)-1,Paramétrage!J102*6+4)</f>
        <v>0.35763888888888895</v>
      </c>
      <c r="L102" s="19" t="str">
        <f t="shared" si="35"/>
        <v/>
      </c>
      <c r="M102" s="43" t="b">
        <f t="shared" si="36"/>
        <v>0</v>
      </c>
      <c r="N102" s="43" t="b">
        <f t="shared" si="37"/>
        <v>1</v>
      </c>
      <c r="O102" s="43" t="b">
        <f t="shared" si="52"/>
        <v>0</v>
      </c>
      <c r="P102" t="b">
        <f t="shared" si="38"/>
        <v>0</v>
      </c>
      <c r="Q102" s="43" t="b">
        <f t="shared" si="39"/>
        <v>0</v>
      </c>
      <c r="R102" s="43" t="b">
        <f t="shared" si="40"/>
        <v>0</v>
      </c>
      <c r="S102" s="43" t="b">
        <f t="shared" si="41"/>
        <v>0</v>
      </c>
      <c r="T102" t="b">
        <f t="shared" si="42"/>
        <v>0</v>
      </c>
      <c r="U102" t="b">
        <f t="shared" si="43"/>
        <v>0</v>
      </c>
      <c r="V102" t="b">
        <f t="shared" si="44"/>
        <v>0</v>
      </c>
      <c r="W102" t="b">
        <f t="shared" si="45"/>
        <v>0</v>
      </c>
      <c r="X102" t="b">
        <f t="shared" si="46"/>
        <v>0</v>
      </c>
      <c r="Y102" t="b">
        <f t="shared" si="47"/>
        <v>0</v>
      </c>
      <c r="Z102" t="b">
        <f t="shared" si="48"/>
        <v>0</v>
      </c>
      <c r="AA102" t="b">
        <f t="shared" si="49"/>
        <v>0</v>
      </c>
      <c r="AB102" t="b">
        <f t="shared" si="50"/>
        <v>0</v>
      </c>
    </row>
    <row r="103" spans="1:28" x14ac:dyDescent="0.35">
      <c r="A103" s="43">
        <f t="shared" si="53"/>
        <v>46367</v>
      </c>
      <c r="B103">
        <f t="shared" si="51"/>
        <v>5</v>
      </c>
      <c r="C103" s="19">
        <f t="shared" si="27"/>
        <v>0</v>
      </c>
      <c r="D103" s="19">
        <f t="shared" si="28"/>
        <v>0.33333333333333331</v>
      </c>
      <c r="E103" s="19">
        <f t="shared" si="29"/>
        <v>0.70833333333333337</v>
      </c>
      <c r="F103" s="19" t="b">
        <f t="shared" si="30"/>
        <v>0</v>
      </c>
      <c r="G103" s="19" t="str">
        <f t="shared" si="31"/>
        <v/>
      </c>
      <c r="H103" s="19" t="str">
        <f t="shared" si="32"/>
        <v/>
      </c>
      <c r="I103" s="19" t="str">
        <f t="shared" si="33"/>
        <v/>
      </c>
      <c r="J103">
        <f t="shared" si="34"/>
        <v>3</v>
      </c>
      <c r="K103" s="19">
        <f ca="1">OFFSET(Calendrier!$B$6,DAY(A103)-1,Paramétrage!J103*6+4)</f>
        <v>0.38888888888888895</v>
      </c>
      <c r="L103" s="19" t="str">
        <f t="shared" si="35"/>
        <v/>
      </c>
      <c r="M103" s="43" t="b">
        <f t="shared" si="36"/>
        <v>0</v>
      </c>
      <c r="N103" s="43" t="b">
        <f t="shared" si="37"/>
        <v>1</v>
      </c>
      <c r="O103" s="43" t="b">
        <f t="shared" si="52"/>
        <v>0</v>
      </c>
      <c r="P103" t="b">
        <f t="shared" si="38"/>
        <v>0</v>
      </c>
      <c r="Q103" s="43" t="b">
        <f t="shared" si="39"/>
        <v>0</v>
      </c>
      <c r="R103" s="43" t="b">
        <f t="shared" si="40"/>
        <v>0</v>
      </c>
      <c r="S103" s="43" t="b">
        <f t="shared" si="41"/>
        <v>0</v>
      </c>
      <c r="T103" t="b">
        <f t="shared" si="42"/>
        <v>0</v>
      </c>
      <c r="U103" t="b">
        <f t="shared" si="43"/>
        <v>0</v>
      </c>
      <c r="V103" t="b">
        <f t="shared" si="44"/>
        <v>0</v>
      </c>
      <c r="W103" t="b">
        <f t="shared" si="45"/>
        <v>0</v>
      </c>
      <c r="X103" t="b">
        <f t="shared" si="46"/>
        <v>0</v>
      </c>
      <c r="Y103" t="b">
        <f t="shared" si="47"/>
        <v>0</v>
      </c>
      <c r="Z103" t="b">
        <f t="shared" si="48"/>
        <v>0</v>
      </c>
      <c r="AA103" t="b">
        <f t="shared" si="49"/>
        <v>0</v>
      </c>
      <c r="AB103" t="b">
        <f t="shared" si="50"/>
        <v>0</v>
      </c>
    </row>
    <row r="104" spans="1:28" x14ac:dyDescent="0.35">
      <c r="A104" s="43">
        <f t="shared" si="53"/>
        <v>46368</v>
      </c>
      <c r="B104">
        <f t="shared" si="51"/>
        <v>6</v>
      </c>
      <c r="C104" s="19">
        <f t="shared" si="27"/>
        <v>0</v>
      </c>
      <c r="D104" s="19">
        <f t="shared" si="28"/>
        <v>0</v>
      </c>
      <c r="E104" s="19">
        <f t="shared" si="29"/>
        <v>0</v>
      </c>
      <c r="F104" s="19" t="b">
        <f t="shared" si="30"/>
        <v>0</v>
      </c>
      <c r="G104" s="19" t="str">
        <f t="shared" si="31"/>
        <v/>
      </c>
      <c r="H104" s="19" t="str">
        <f t="shared" si="32"/>
        <v/>
      </c>
      <c r="I104" s="19" t="str">
        <f t="shared" si="33"/>
        <v/>
      </c>
      <c r="J104">
        <f t="shared" si="34"/>
        <v>3</v>
      </c>
      <c r="K104" s="19">
        <f ca="1">OFFSET(Calendrier!$B$6,DAY(A104)-1,Paramétrage!J104*6+4)</f>
        <v>0</v>
      </c>
      <c r="L104" s="19" t="str">
        <f t="shared" si="35"/>
        <v/>
      </c>
      <c r="M104" s="43" t="b">
        <f t="shared" si="36"/>
        <v>0</v>
      </c>
      <c r="N104" s="43" t="b">
        <f t="shared" si="37"/>
        <v>0</v>
      </c>
      <c r="O104" s="43" t="b">
        <f t="shared" si="52"/>
        <v>0</v>
      </c>
      <c r="P104" t="b">
        <f t="shared" si="38"/>
        <v>0</v>
      </c>
      <c r="Q104" s="43" t="b">
        <f t="shared" si="39"/>
        <v>1</v>
      </c>
      <c r="R104" s="43" t="b">
        <f t="shared" si="40"/>
        <v>0</v>
      </c>
      <c r="S104" s="43" t="b">
        <f t="shared" si="41"/>
        <v>0</v>
      </c>
      <c r="T104" t="b">
        <f t="shared" si="42"/>
        <v>0</v>
      </c>
      <c r="U104" t="b">
        <f t="shared" si="43"/>
        <v>0</v>
      </c>
      <c r="V104" t="b">
        <f t="shared" si="44"/>
        <v>0</v>
      </c>
      <c r="W104" t="b">
        <f t="shared" si="45"/>
        <v>0</v>
      </c>
      <c r="X104" t="b">
        <f t="shared" si="46"/>
        <v>0</v>
      </c>
      <c r="Y104" t="b">
        <f t="shared" si="47"/>
        <v>0</v>
      </c>
      <c r="Z104" t="b">
        <f t="shared" si="48"/>
        <v>0</v>
      </c>
      <c r="AA104" t="b">
        <f t="shared" si="49"/>
        <v>0</v>
      </c>
      <c r="AB104" t="b">
        <f t="shared" si="50"/>
        <v>0</v>
      </c>
    </row>
    <row r="105" spans="1:28" x14ac:dyDescent="0.35">
      <c r="A105" s="43">
        <f t="shared" si="53"/>
        <v>46369</v>
      </c>
      <c r="B105">
        <f t="shared" si="51"/>
        <v>7</v>
      </c>
      <c r="C105" s="19">
        <f t="shared" si="27"/>
        <v>0</v>
      </c>
      <c r="D105" s="19">
        <f t="shared" si="28"/>
        <v>0</v>
      </c>
      <c r="E105" s="19">
        <f t="shared" si="29"/>
        <v>0</v>
      </c>
      <c r="F105" s="19" t="b">
        <f t="shared" si="30"/>
        <v>0</v>
      </c>
      <c r="G105" s="19" t="str">
        <f t="shared" si="31"/>
        <v/>
      </c>
      <c r="H105" s="19" t="str">
        <f t="shared" si="32"/>
        <v/>
      </c>
      <c r="I105" s="19" t="str">
        <f t="shared" si="33"/>
        <v/>
      </c>
      <c r="J105">
        <f t="shared" si="34"/>
        <v>3</v>
      </c>
      <c r="K105" s="19">
        <f ca="1">OFFSET(Calendrier!$B$6,DAY(A105)-1,Paramétrage!J105*6+4)</f>
        <v>0</v>
      </c>
      <c r="L105" s="19" t="str">
        <f t="shared" si="35"/>
        <v/>
      </c>
      <c r="M105" s="43" t="b">
        <f t="shared" si="36"/>
        <v>0</v>
      </c>
      <c r="N105" s="43" t="b">
        <f t="shared" si="37"/>
        <v>0</v>
      </c>
      <c r="O105" s="43" t="b">
        <f t="shared" si="52"/>
        <v>0</v>
      </c>
      <c r="P105" t="b">
        <f t="shared" si="38"/>
        <v>0</v>
      </c>
      <c r="Q105" s="43" t="b">
        <f t="shared" si="39"/>
        <v>1</v>
      </c>
      <c r="R105" s="43" t="b">
        <f t="shared" si="40"/>
        <v>0</v>
      </c>
      <c r="S105" s="43" t="b">
        <f t="shared" si="41"/>
        <v>0</v>
      </c>
      <c r="T105" t="b">
        <f t="shared" si="42"/>
        <v>0</v>
      </c>
      <c r="U105" t="b">
        <f t="shared" si="43"/>
        <v>0</v>
      </c>
      <c r="V105" t="b">
        <f t="shared" si="44"/>
        <v>0</v>
      </c>
      <c r="W105" t="b">
        <f t="shared" si="45"/>
        <v>0</v>
      </c>
      <c r="X105" t="b">
        <f t="shared" si="46"/>
        <v>0</v>
      </c>
      <c r="Y105" t="b">
        <f t="shared" si="47"/>
        <v>0</v>
      </c>
      <c r="Z105" t="b">
        <f t="shared" si="48"/>
        <v>0</v>
      </c>
      <c r="AA105" t="b">
        <f t="shared" si="49"/>
        <v>0</v>
      </c>
      <c r="AB105" t="b">
        <f t="shared" si="50"/>
        <v>0</v>
      </c>
    </row>
    <row r="106" spans="1:28" x14ac:dyDescent="0.35">
      <c r="A106" s="43">
        <f t="shared" si="53"/>
        <v>46370</v>
      </c>
      <c r="B106">
        <f t="shared" si="51"/>
        <v>1</v>
      </c>
      <c r="C106" s="19">
        <f t="shared" si="27"/>
        <v>3.125E-2</v>
      </c>
      <c r="D106" s="19">
        <f t="shared" si="28"/>
        <v>0.33333333333333331</v>
      </c>
      <c r="E106" s="19">
        <f t="shared" si="29"/>
        <v>0.70833333333333337</v>
      </c>
      <c r="F106" s="19" t="b">
        <f t="shared" si="30"/>
        <v>0</v>
      </c>
      <c r="G106" s="19" t="str">
        <f t="shared" si="31"/>
        <v/>
      </c>
      <c r="H106" s="19" t="str">
        <f t="shared" si="32"/>
        <v/>
      </c>
      <c r="I106" s="19" t="str">
        <f t="shared" si="33"/>
        <v/>
      </c>
      <c r="J106">
        <f t="shared" si="34"/>
        <v>3</v>
      </c>
      <c r="K106" s="19">
        <f ca="1">OFFSET(Calendrier!$B$6,DAY(A106)-1,Paramétrage!J106*6+4)</f>
        <v>0.35763888888888895</v>
      </c>
      <c r="L106" s="19" t="str">
        <f t="shared" si="35"/>
        <v/>
      </c>
      <c r="M106" s="43" t="b">
        <f t="shared" si="36"/>
        <v>0</v>
      </c>
      <c r="N106" s="43" t="b">
        <f t="shared" si="37"/>
        <v>1</v>
      </c>
      <c r="O106" s="43" t="b">
        <f t="shared" si="52"/>
        <v>0</v>
      </c>
      <c r="P106" t="b">
        <f t="shared" si="38"/>
        <v>0</v>
      </c>
      <c r="Q106" s="43" t="b">
        <f t="shared" si="39"/>
        <v>0</v>
      </c>
      <c r="R106" s="43" t="b">
        <f t="shared" si="40"/>
        <v>0</v>
      </c>
      <c r="S106" s="43" t="b">
        <f t="shared" si="41"/>
        <v>0</v>
      </c>
      <c r="T106" t="b">
        <f t="shared" si="42"/>
        <v>0</v>
      </c>
      <c r="U106" t="b">
        <f t="shared" si="43"/>
        <v>0</v>
      </c>
      <c r="V106" t="b">
        <f t="shared" si="44"/>
        <v>0</v>
      </c>
      <c r="W106" t="b">
        <f t="shared" si="45"/>
        <v>0</v>
      </c>
      <c r="X106" t="b">
        <f t="shared" si="46"/>
        <v>0</v>
      </c>
      <c r="Y106" t="b">
        <f t="shared" si="47"/>
        <v>0</v>
      </c>
      <c r="Z106" t="b">
        <f t="shared" si="48"/>
        <v>0</v>
      </c>
      <c r="AA106" t="b">
        <f t="shared" si="49"/>
        <v>0</v>
      </c>
      <c r="AB106" t="b">
        <f t="shared" si="50"/>
        <v>0</v>
      </c>
    </row>
    <row r="107" spans="1:28" x14ac:dyDescent="0.35">
      <c r="A107" s="43">
        <f t="shared" si="53"/>
        <v>46371</v>
      </c>
      <c r="B107">
        <f t="shared" si="51"/>
        <v>2</v>
      </c>
      <c r="C107" s="19">
        <f t="shared" si="27"/>
        <v>3.125E-2</v>
      </c>
      <c r="D107" s="19">
        <f t="shared" si="28"/>
        <v>0.33333333333333331</v>
      </c>
      <c r="E107" s="19">
        <f t="shared" si="29"/>
        <v>0.75</v>
      </c>
      <c r="F107" s="19" t="b">
        <f t="shared" si="30"/>
        <v>0</v>
      </c>
      <c r="G107" s="19" t="str">
        <f t="shared" si="31"/>
        <v/>
      </c>
      <c r="H107" s="19" t="str">
        <f t="shared" si="32"/>
        <v/>
      </c>
      <c r="I107" s="19" t="str">
        <f t="shared" si="33"/>
        <v/>
      </c>
      <c r="J107">
        <f t="shared" si="34"/>
        <v>3</v>
      </c>
      <c r="K107" s="19">
        <f ca="1">OFFSET(Calendrier!$B$6,DAY(A107)-1,Paramétrage!J107*6+4)</f>
        <v>0.39930555555555558</v>
      </c>
      <c r="L107" s="19" t="str">
        <f t="shared" si="35"/>
        <v/>
      </c>
      <c r="M107" s="43" t="b">
        <f t="shared" si="36"/>
        <v>0</v>
      </c>
      <c r="N107" s="43" t="b">
        <f t="shared" si="37"/>
        <v>1</v>
      </c>
      <c r="O107" s="43" t="b">
        <f t="shared" si="52"/>
        <v>0</v>
      </c>
      <c r="P107" t="b">
        <f t="shared" si="38"/>
        <v>0</v>
      </c>
      <c r="Q107" s="43" t="b">
        <f t="shared" si="39"/>
        <v>0</v>
      </c>
      <c r="R107" s="43" t="b">
        <f t="shared" si="40"/>
        <v>0</v>
      </c>
      <c r="S107" s="43" t="b">
        <f t="shared" si="41"/>
        <v>0</v>
      </c>
      <c r="T107" t="b">
        <f t="shared" si="42"/>
        <v>0</v>
      </c>
      <c r="U107" t="b">
        <f t="shared" si="43"/>
        <v>0</v>
      </c>
      <c r="V107" t="b">
        <f t="shared" si="44"/>
        <v>0</v>
      </c>
      <c r="W107" t="b">
        <f t="shared" si="45"/>
        <v>0</v>
      </c>
      <c r="X107" t="b">
        <f t="shared" si="46"/>
        <v>0</v>
      </c>
      <c r="Y107" t="b">
        <f t="shared" si="47"/>
        <v>0</v>
      </c>
      <c r="Z107" t="b">
        <f t="shared" si="48"/>
        <v>0</v>
      </c>
      <c r="AA107" t="b">
        <f t="shared" si="49"/>
        <v>0</v>
      </c>
      <c r="AB107" t="b">
        <f t="shared" si="50"/>
        <v>0</v>
      </c>
    </row>
    <row r="108" spans="1:28" x14ac:dyDescent="0.35">
      <c r="A108" s="43">
        <f t="shared" si="53"/>
        <v>46372</v>
      </c>
      <c r="B108">
        <f t="shared" si="51"/>
        <v>3</v>
      </c>
      <c r="C108" s="19">
        <f t="shared" si="27"/>
        <v>0</v>
      </c>
      <c r="D108" s="19">
        <f t="shared" si="28"/>
        <v>0.33333333333333331</v>
      </c>
      <c r="E108" s="19">
        <f t="shared" si="29"/>
        <v>0.54166666666666663</v>
      </c>
      <c r="F108" s="19" t="b">
        <f t="shared" si="30"/>
        <v>0</v>
      </c>
      <c r="G108" s="19" t="str">
        <f t="shared" si="31"/>
        <v/>
      </c>
      <c r="H108" s="19" t="str">
        <f t="shared" si="32"/>
        <v/>
      </c>
      <c r="I108" s="19" t="str">
        <f t="shared" si="33"/>
        <v/>
      </c>
      <c r="J108">
        <f t="shared" si="34"/>
        <v>3</v>
      </c>
      <c r="K108" s="19">
        <f ca="1">OFFSET(Calendrier!$B$6,DAY(A108)-1,Paramétrage!J108*6+4)</f>
        <v>0.20833333333333331</v>
      </c>
      <c r="L108" s="19" t="str">
        <f t="shared" si="35"/>
        <v/>
      </c>
      <c r="M108" s="43" t="b">
        <f t="shared" si="36"/>
        <v>0</v>
      </c>
      <c r="N108" s="43" t="b">
        <f t="shared" si="37"/>
        <v>1</v>
      </c>
      <c r="O108" s="43" t="b">
        <f t="shared" si="52"/>
        <v>0</v>
      </c>
      <c r="P108" t="b">
        <f t="shared" si="38"/>
        <v>0</v>
      </c>
      <c r="Q108" s="43" t="b">
        <f t="shared" si="39"/>
        <v>0</v>
      </c>
      <c r="R108" s="43" t="b">
        <f t="shared" si="40"/>
        <v>0</v>
      </c>
      <c r="S108" s="43" t="b">
        <f t="shared" si="41"/>
        <v>0</v>
      </c>
      <c r="T108" t="b">
        <f t="shared" si="42"/>
        <v>0</v>
      </c>
      <c r="U108" t="b">
        <f t="shared" si="43"/>
        <v>0</v>
      </c>
      <c r="V108" t="b">
        <f t="shared" si="44"/>
        <v>0</v>
      </c>
      <c r="W108" t="b">
        <f t="shared" si="45"/>
        <v>0</v>
      </c>
      <c r="X108" t="b">
        <f t="shared" si="46"/>
        <v>0</v>
      </c>
      <c r="Y108" t="b">
        <f t="shared" si="47"/>
        <v>0</v>
      </c>
      <c r="Z108" t="b">
        <f t="shared" si="48"/>
        <v>0</v>
      </c>
      <c r="AA108" t="b">
        <f t="shared" si="49"/>
        <v>0</v>
      </c>
      <c r="AB108" t="b">
        <f t="shared" si="50"/>
        <v>0</v>
      </c>
    </row>
    <row r="109" spans="1:28" x14ac:dyDescent="0.35">
      <c r="A109" s="43">
        <f t="shared" si="53"/>
        <v>46373</v>
      </c>
      <c r="B109">
        <f t="shared" si="51"/>
        <v>4</v>
      </c>
      <c r="C109" s="19">
        <f t="shared" si="27"/>
        <v>3.125E-2</v>
      </c>
      <c r="D109" s="19">
        <f t="shared" si="28"/>
        <v>0.33333333333333331</v>
      </c>
      <c r="E109" s="19">
        <f t="shared" si="29"/>
        <v>0.70833333333333337</v>
      </c>
      <c r="F109" s="19" t="b">
        <f t="shared" si="30"/>
        <v>0</v>
      </c>
      <c r="G109" s="19" t="str">
        <f t="shared" si="31"/>
        <v/>
      </c>
      <c r="H109" s="19" t="str">
        <f t="shared" si="32"/>
        <v/>
      </c>
      <c r="I109" s="19" t="str">
        <f t="shared" si="33"/>
        <v/>
      </c>
      <c r="J109">
        <f t="shared" si="34"/>
        <v>3</v>
      </c>
      <c r="K109" s="19">
        <f ca="1">OFFSET(Calendrier!$B$6,DAY(A109)-1,Paramétrage!J109*6+4)</f>
        <v>0.35763888888888895</v>
      </c>
      <c r="L109" s="19" t="str">
        <f t="shared" si="35"/>
        <v/>
      </c>
      <c r="M109" s="43" t="b">
        <f t="shared" si="36"/>
        <v>0</v>
      </c>
      <c r="N109" s="43" t="b">
        <f t="shared" si="37"/>
        <v>1</v>
      </c>
      <c r="O109" s="43" t="b">
        <f t="shared" si="52"/>
        <v>0</v>
      </c>
      <c r="P109" t="b">
        <f t="shared" si="38"/>
        <v>0</v>
      </c>
      <c r="Q109" s="43" t="b">
        <f t="shared" si="39"/>
        <v>0</v>
      </c>
      <c r="R109" s="43" t="b">
        <f t="shared" si="40"/>
        <v>0</v>
      </c>
      <c r="S109" s="43" t="b">
        <f t="shared" si="41"/>
        <v>0</v>
      </c>
      <c r="T109" t="b">
        <f t="shared" si="42"/>
        <v>0</v>
      </c>
      <c r="U109" t="b">
        <f t="shared" si="43"/>
        <v>0</v>
      </c>
      <c r="V109" t="b">
        <f t="shared" si="44"/>
        <v>0</v>
      </c>
      <c r="W109" t="b">
        <f t="shared" si="45"/>
        <v>0</v>
      </c>
      <c r="X109" t="b">
        <f t="shared" si="46"/>
        <v>0</v>
      </c>
      <c r="Y109" t="b">
        <f t="shared" si="47"/>
        <v>0</v>
      </c>
      <c r="Z109" t="b">
        <f t="shared" si="48"/>
        <v>0</v>
      </c>
      <c r="AA109" t="b">
        <f t="shared" si="49"/>
        <v>0</v>
      </c>
      <c r="AB109" t="b">
        <f t="shared" si="50"/>
        <v>0</v>
      </c>
    </row>
    <row r="110" spans="1:28" x14ac:dyDescent="0.35">
      <c r="A110" s="43">
        <f t="shared" si="53"/>
        <v>46374</v>
      </c>
      <c r="B110">
        <f t="shared" si="51"/>
        <v>5</v>
      </c>
      <c r="C110" s="19">
        <f t="shared" si="27"/>
        <v>0</v>
      </c>
      <c r="D110" s="19">
        <f t="shared" si="28"/>
        <v>0.33333333333333331</v>
      </c>
      <c r="E110" s="19">
        <f t="shared" si="29"/>
        <v>0.70833333333333337</v>
      </c>
      <c r="F110" s="19" t="b">
        <f t="shared" si="30"/>
        <v>0</v>
      </c>
      <c r="G110" s="19" t="str">
        <f t="shared" si="31"/>
        <v/>
      </c>
      <c r="H110" s="19" t="str">
        <f t="shared" si="32"/>
        <v/>
      </c>
      <c r="I110" s="19" t="str">
        <f t="shared" si="33"/>
        <v/>
      </c>
      <c r="J110">
        <f t="shared" si="34"/>
        <v>3</v>
      </c>
      <c r="K110" s="19">
        <f ca="1">OFFSET(Calendrier!$B$6,DAY(A110)-1,Paramétrage!J110*6+4)</f>
        <v>0.38888888888888895</v>
      </c>
      <c r="L110" s="19" t="str">
        <f t="shared" si="35"/>
        <v/>
      </c>
      <c r="M110" s="43" t="b">
        <f t="shared" si="36"/>
        <v>0</v>
      </c>
      <c r="N110" s="43" t="b">
        <f t="shared" si="37"/>
        <v>1</v>
      </c>
      <c r="O110" s="43" t="b">
        <f t="shared" si="52"/>
        <v>0</v>
      </c>
      <c r="P110" t="b">
        <f t="shared" si="38"/>
        <v>0</v>
      </c>
      <c r="Q110" s="43" t="b">
        <f t="shared" si="39"/>
        <v>0</v>
      </c>
      <c r="R110" s="43" t="b">
        <f t="shared" si="40"/>
        <v>0</v>
      </c>
      <c r="S110" s="43" t="b">
        <f t="shared" si="41"/>
        <v>0</v>
      </c>
      <c r="T110" t="b">
        <f t="shared" si="42"/>
        <v>0</v>
      </c>
      <c r="U110" t="b">
        <f t="shared" si="43"/>
        <v>0</v>
      </c>
      <c r="V110" t="b">
        <f t="shared" si="44"/>
        <v>0</v>
      </c>
      <c r="W110" t="b">
        <f t="shared" si="45"/>
        <v>0</v>
      </c>
      <c r="X110" t="b">
        <f t="shared" si="46"/>
        <v>0</v>
      </c>
      <c r="Y110" t="b">
        <f t="shared" si="47"/>
        <v>0</v>
      </c>
      <c r="Z110" t="b">
        <f t="shared" si="48"/>
        <v>0</v>
      </c>
      <c r="AA110" t="b">
        <f t="shared" si="49"/>
        <v>0</v>
      </c>
      <c r="AB110" t="b">
        <f t="shared" si="50"/>
        <v>0</v>
      </c>
    </row>
    <row r="111" spans="1:28" x14ac:dyDescent="0.35">
      <c r="A111" s="43">
        <f t="shared" si="53"/>
        <v>46375</v>
      </c>
      <c r="B111">
        <f t="shared" si="51"/>
        <v>6</v>
      </c>
      <c r="C111" s="19">
        <f t="shared" si="27"/>
        <v>0</v>
      </c>
      <c r="D111" s="19">
        <f t="shared" si="28"/>
        <v>0</v>
      </c>
      <c r="E111" s="19">
        <f t="shared" si="29"/>
        <v>0</v>
      </c>
      <c r="F111" s="19" t="b">
        <f t="shared" si="30"/>
        <v>0</v>
      </c>
      <c r="G111" s="19" t="str">
        <f t="shared" si="31"/>
        <v/>
      </c>
      <c r="H111" s="19" t="str">
        <f t="shared" si="32"/>
        <v/>
      </c>
      <c r="I111" s="19" t="str">
        <f t="shared" si="33"/>
        <v/>
      </c>
      <c r="J111">
        <f t="shared" si="34"/>
        <v>3</v>
      </c>
      <c r="K111" s="19">
        <f ca="1">OFFSET(Calendrier!$B$6,DAY(A111)-1,Paramétrage!J111*6+4)</f>
        <v>0</v>
      </c>
      <c r="L111" s="19" t="str">
        <f t="shared" si="35"/>
        <v/>
      </c>
      <c r="M111" s="43" t="b">
        <f t="shared" si="36"/>
        <v>0</v>
      </c>
      <c r="N111" s="43" t="b">
        <f t="shared" si="37"/>
        <v>0</v>
      </c>
      <c r="O111" s="43" t="b">
        <f t="shared" si="52"/>
        <v>0</v>
      </c>
      <c r="P111" t="b">
        <f t="shared" si="38"/>
        <v>0</v>
      </c>
      <c r="Q111" s="43" t="b">
        <f t="shared" si="39"/>
        <v>1</v>
      </c>
      <c r="R111" s="43" t="b">
        <f t="shared" si="40"/>
        <v>0</v>
      </c>
      <c r="S111" s="43" t="b">
        <f t="shared" si="41"/>
        <v>0</v>
      </c>
      <c r="T111" t="b">
        <f t="shared" si="42"/>
        <v>0</v>
      </c>
      <c r="U111" t="b">
        <f t="shared" si="43"/>
        <v>0</v>
      </c>
      <c r="V111" t="b">
        <f t="shared" si="44"/>
        <v>0</v>
      </c>
      <c r="W111" t="b">
        <f t="shared" si="45"/>
        <v>0</v>
      </c>
      <c r="X111" t="b">
        <f t="shared" si="46"/>
        <v>0</v>
      </c>
      <c r="Y111" t="b">
        <f t="shared" si="47"/>
        <v>0</v>
      </c>
      <c r="Z111" t="b">
        <f t="shared" si="48"/>
        <v>0</v>
      </c>
      <c r="AA111" t="b">
        <f t="shared" si="49"/>
        <v>0</v>
      </c>
      <c r="AB111" t="b">
        <f t="shared" si="50"/>
        <v>0</v>
      </c>
    </row>
    <row r="112" spans="1:28" x14ac:dyDescent="0.35">
      <c r="A112" s="43">
        <f t="shared" si="53"/>
        <v>46376</v>
      </c>
      <c r="B112">
        <f t="shared" si="51"/>
        <v>7</v>
      </c>
      <c r="C112" s="19">
        <f t="shared" si="27"/>
        <v>0</v>
      </c>
      <c r="D112" s="19">
        <f t="shared" si="28"/>
        <v>0</v>
      </c>
      <c r="E112" s="19">
        <f t="shared" si="29"/>
        <v>0</v>
      </c>
      <c r="F112" s="19" t="b">
        <f t="shared" si="30"/>
        <v>0</v>
      </c>
      <c r="G112" s="19" t="str">
        <f t="shared" si="31"/>
        <v/>
      </c>
      <c r="H112" s="19" t="str">
        <f t="shared" si="32"/>
        <v/>
      </c>
      <c r="I112" s="19" t="str">
        <f t="shared" si="33"/>
        <v/>
      </c>
      <c r="J112">
        <f t="shared" si="34"/>
        <v>3</v>
      </c>
      <c r="K112" s="19">
        <f ca="1">OFFSET(Calendrier!$B$6,DAY(A112)-1,Paramétrage!J112*6+4)</f>
        <v>0</v>
      </c>
      <c r="L112" s="19" t="str">
        <f t="shared" si="35"/>
        <v/>
      </c>
      <c r="M112" s="43" t="b">
        <f t="shared" si="36"/>
        <v>0</v>
      </c>
      <c r="N112" s="43" t="b">
        <f t="shared" si="37"/>
        <v>0</v>
      </c>
      <c r="O112" s="43" t="b">
        <f t="shared" si="52"/>
        <v>0</v>
      </c>
      <c r="P112" t="b">
        <f t="shared" si="38"/>
        <v>0</v>
      </c>
      <c r="Q112" s="43" t="b">
        <f t="shared" si="39"/>
        <v>1</v>
      </c>
      <c r="R112" s="43" t="b">
        <f t="shared" si="40"/>
        <v>0</v>
      </c>
      <c r="S112" s="43" t="b">
        <f t="shared" si="41"/>
        <v>1</v>
      </c>
      <c r="T112" t="b">
        <f t="shared" si="42"/>
        <v>0</v>
      </c>
      <c r="U112" t="b">
        <f t="shared" si="43"/>
        <v>1</v>
      </c>
      <c r="V112" t="b">
        <f t="shared" si="44"/>
        <v>0</v>
      </c>
      <c r="W112" t="b">
        <f t="shared" si="45"/>
        <v>0</v>
      </c>
      <c r="X112" t="b">
        <f t="shared" si="46"/>
        <v>0</v>
      </c>
      <c r="Y112" t="b">
        <f t="shared" si="47"/>
        <v>0</v>
      </c>
      <c r="Z112" t="b">
        <f t="shared" si="48"/>
        <v>0</v>
      </c>
      <c r="AA112" t="b">
        <f t="shared" si="49"/>
        <v>0</v>
      </c>
      <c r="AB112" t="b">
        <f t="shared" si="50"/>
        <v>0</v>
      </c>
    </row>
    <row r="113" spans="1:28" x14ac:dyDescent="0.35">
      <c r="A113" s="43">
        <f t="shared" si="53"/>
        <v>46377</v>
      </c>
      <c r="B113">
        <f t="shared" si="51"/>
        <v>1</v>
      </c>
      <c r="C113" s="19">
        <f t="shared" si="27"/>
        <v>0</v>
      </c>
      <c r="D113" s="19">
        <f t="shared" si="28"/>
        <v>0</v>
      </c>
      <c r="E113" s="19">
        <f t="shared" si="29"/>
        <v>0</v>
      </c>
      <c r="F113" s="19" t="b">
        <f t="shared" si="30"/>
        <v>0</v>
      </c>
      <c r="G113" s="19" t="str">
        <f t="shared" si="31"/>
        <v/>
      </c>
      <c r="H113" s="19" t="str">
        <f t="shared" si="32"/>
        <v/>
      </c>
      <c r="I113" s="19" t="str">
        <f t="shared" si="33"/>
        <v/>
      </c>
      <c r="J113">
        <f t="shared" si="34"/>
        <v>3</v>
      </c>
      <c r="K113" s="19">
        <f ca="1">OFFSET(Calendrier!$B$6,DAY(A113)-1,Paramétrage!J113*6+4)</f>
        <v>0</v>
      </c>
      <c r="L113" s="19" t="str">
        <f t="shared" si="35"/>
        <v/>
      </c>
      <c r="M113" s="43" t="b">
        <f t="shared" si="36"/>
        <v>0</v>
      </c>
      <c r="N113" s="43" t="b">
        <f t="shared" si="37"/>
        <v>1</v>
      </c>
      <c r="O113" s="43" t="b">
        <f t="shared" si="52"/>
        <v>0</v>
      </c>
      <c r="P113" t="b">
        <f t="shared" si="38"/>
        <v>0</v>
      </c>
      <c r="Q113" s="43" t="b">
        <f t="shared" si="39"/>
        <v>0</v>
      </c>
      <c r="R113" s="43" t="b">
        <f t="shared" si="40"/>
        <v>0</v>
      </c>
      <c r="S113" s="43" t="b">
        <f t="shared" si="41"/>
        <v>1</v>
      </c>
      <c r="T113" t="b">
        <f t="shared" si="42"/>
        <v>0</v>
      </c>
      <c r="U113" t="b">
        <f t="shared" si="43"/>
        <v>1</v>
      </c>
      <c r="V113" t="b">
        <f t="shared" si="44"/>
        <v>0</v>
      </c>
      <c r="W113" t="b">
        <f t="shared" si="45"/>
        <v>0</v>
      </c>
      <c r="X113" t="b">
        <f t="shared" si="46"/>
        <v>0</v>
      </c>
      <c r="Y113" t="b">
        <f t="shared" si="47"/>
        <v>0</v>
      </c>
      <c r="Z113" t="b">
        <f t="shared" si="48"/>
        <v>0</v>
      </c>
      <c r="AA113" t="b">
        <f t="shared" si="49"/>
        <v>0</v>
      </c>
      <c r="AB113" t="b">
        <f t="shared" si="50"/>
        <v>0</v>
      </c>
    </row>
    <row r="114" spans="1:28" x14ac:dyDescent="0.35">
      <c r="A114" s="43">
        <f t="shared" si="53"/>
        <v>46378</v>
      </c>
      <c r="B114">
        <f t="shared" si="51"/>
        <v>2</v>
      </c>
      <c r="C114" s="19">
        <f t="shared" si="27"/>
        <v>0</v>
      </c>
      <c r="D114" s="19">
        <f t="shared" si="28"/>
        <v>0</v>
      </c>
      <c r="E114" s="19">
        <f t="shared" si="29"/>
        <v>0</v>
      </c>
      <c r="F114" s="19" t="b">
        <f t="shared" si="30"/>
        <v>0</v>
      </c>
      <c r="G114" s="19" t="str">
        <f t="shared" si="31"/>
        <v/>
      </c>
      <c r="H114" s="19" t="str">
        <f t="shared" si="32"/>
        <v/>
      </c>
      <c r="I114" s="19" t="str">
        <f t="shared" si="33"/>
        <v/>
      </c>
      <c r="J114">
        <f t="shared" si="34"/>
        <v>3</v>
      </c>
      <c r="K114" s="19">
        <f ca="1">OFFSET(Calendrier!$B$6,DAY(A114)-1,Paramétrage!J114*6+4)</f>
        <v>0</v>
      </c>
      <c r="L114" s="19" t="str">
        <f t="shared" si="35"/>
        <v/>
      </c>
      <c r="M114" s="43" t="b">
        <f t="shared" si="36"/>
        <v>0</v>
      </c>
      <c r="N114" s="43" t="b">
        <f t="shared" si="37"/>
        <v>1</v>
      </c>
      <c r="O114" s="43" t="b">
        <f t="shared" si="52"/>
        <v>0</v>
      </c>
      <c r="P114" t="b">
        <f t="shared" si="38"/>
        <v>0</v>
      </c>
      <c r="Q114" s="43" t="b">
        <f t="shared" si="39"/>
        <v>0</v>
      </c>
      <c r="R114" s="43" t="b">
        <f t="shared" si="40"/>
        <v>0</v>
      </c>
      <c r="S114" s="43" t="b">
        <f t="shared" si="41"/>
        <v>1</v>
      </c>
      <c r="T114" t="b">
        <f t="shared" si="42"/>
        <v>0</v>
      </c>
      <c r="U114" t="b">
        <f t="shared" si="43"/>
        <v>1</v>
      </c>
      <c r="V114" t="b">
        <f t="shared" si="44"/>
        <v>0</v>
      </c>
      <c r="W114" t="b">
        <f t="shared" si="45"/>
        <v>0</v>
      </c>
      <c r="X114" t="b">
        <f t="shared" si="46"/>
        <v>0</v>
      </c>
      <c r="Y114" t="b">
        <f t="shared" si="47"/>
        <v>0</v>
      </c>
      <c r="Z114" t="b">
        <f t="shared" si="48"/>
        <v>0</v>
      </c>
      <c r="AA114" t="b">
        <f t="shared" si="49"/>
        <v>0</v>
      </c>
      <c r="AB114" t="b">
        <f t="shared" si="50"/>
        <v>0</v>
      </c>
    </row>
    <row r="115" spans="1:28" x14ac:dyDescent="0.35">
      <c r="A115" s="43">
        <f t="shared" si="53"/>
        <v>46379</v>
      </c>
      <c r="B115">
        <f t="shared" si="51"/>
        <v>3</v>
      </c>
      <c r="C115" s="19">
        <f t="shared" si="27"/>
        <v>0</v>
      </c>
      <c r="D115" s="19">
        <f t="shared" si="28"/>
        <v>0</v>
      </c>
      <c r="E115" s="19">
        <f t="shared" si="29"/>
        <v>0</v>
      </c>
      <c r="F115" s="19" t="b">
        <f t="shared" si="30"/>
        <v>0</v>
      </c>
      <c r="G115" s="19" t="str">
        <f t="shared" si="31"/>
        <v/>
      </c>
      <c r="H115" s="19" t="str">
        <f t="shared" si="32"/>
        <v/>
      </c>
      <c r="I115" s="19" t="str">
        <f t="shared" si="33"/>
        <v/>
      </c>
      <c r="J115">
        <f t="shared" si="34"/>
        <v>3</v>
      </c>
      <c r="K115" s="19">
        <f ca="1">OFFSET(Calendrier!$B$6,DAY(A115)-1,Paramétrage!J115*6+4)</f>
        <v>0</v>
      </c>
      <c r="L115" s="19" t="str">
        <f t="shared" si="35"/>
        <v/>
      </c>
      <c r="M115" s="43" t="b">
        <f t="shared" si="36"/>
        <v>0</v>
      </c>
      <c r="N115" s="43" t="b">
        <f t="shared" si="37"/>
        <v>1</v>
      </c>
      <c r="O115" s="43" t="b">
        <f t="shared" si="52"/>
        <v>0</v>
      </c>
      <c r="P115" t="b">
        <f t="shared" si="38"/>
        <v>0</v>
      </c>
      <c r="Q115" s="43" t="b">
        <f t="shared" si="39"/>
        <v>0</v>
      </c>
      <c r="R115" s="43" t="b">
        <f t="shared" si="40"/>
        <v>0</v>
      </c>
      <c r="S115" s="43" t="b">
        <f t="shared" si="41"/>
        <v>1</v>
      </c>
      <c r="T115" t="b">
        <f t="shared" si="42"/>
        <v>0</v>
      </c>
      <c r="U115" t="b">
        <f t="shared" si="43"/>
        <v>1</v>
      </c>
      <c r="V115" t="b">
        <f t="shared" si="44"/>
        <v>0</v>
      </c>
      <c r="W115" t="b">
        <f t="shared" si="45"/>
        <v>0</v>
      </c>
      <c r="X115" t="b">
        <f t="shared" si="46"/>
        <v>0</v>
      </c>
      <c r="Y115" t="b">
        <f t="shared" si="47"/>
        <v>0</v>
      </c>
      <c r="Z115" t="b">
        <f t="shared" si="48"/>
        <v>0</v>
      </c>
      <c r="AA115" t="b">
        <f t="shared" si="49"/>
        <v>0</v>
      </c>
      <c r="AB115" t="b">
        <f t="shared" si="50"/>
        <v>0</v>
      </c>
    </row>
    <row r="116" spans="1:28" x14ac:dyDescent="0.35">
      <c r="A116" s="43">
        <f t="shared" si="53"/>
        <v>46380</v>
      </c>
      <c r="B116">
        <f t="shared" si="51"/>
        <v>4</v>
      </c>
      <c r="C116" s="19">
        <f t="shared" si="27"/>
        <v>0</v>
      </c>
      <c r="D116" s="19">
        <f t="shared" si="28"/>
        <v>0</v>
      </c>
      <c r="E116" s="19">
        <f t="shared" si="29"/>
        <v>0</v>
      </c>
      <c r="F116" s="19" t="b">
        <f t="shared" si="30"/>
        <v>0</v>
      </c>
      <c r="G116" s="19" t="str">
        <f t="shared" si="31"/>
        <v/>
      </c>
      <c r="H116" s="19" t="str">
        <f t="shared" si="32"/>
        <v/>
      </c>
      <c r="I116" s="19" t="str">
        <f t="shared" si="33"/>
        <v/>
      </c>
      <c r="J116">
        <f t="shared" si="34"/>
        <v>3</v>
      </c>
      <c r="K116" s="19">
        <f ca="1">OFFSET(Calendrier!$B$6,DAY(A116)-1,Paramétrage!J116*6+4)</f>
        <v>0</v>
      </c>
      <c r="L116" s="19" t="str">
        <f t="shared" si="35"/>
        <v/>
      </c>
      <c r="M116" s="43" t="b">
        <f t="shared" si="36"/>
        <v>0</v>
      </c>
      <c r="N116" s="43" t="b">
        <f t="shared" si="37"/>
        <v>1</v>
      </c>
      <c r="O116" s="43" t="b">
        <f t="shared" si="52"/>
        <v>0</v>
      </c>
      <c r="P116" t="b">
        <f t="shared" si="38"/>
        <v>0</v>
      </c>
      <c r="Q116" s="43" t="b">
        <f t="shared" si="39"/>
        <v>0</v>
      </c>
      <c r="R116" s="43" t="b">
        <f t="shared" si="40"/>
        <v>0</v>
      </c>
      <c r="S116" s="43" t="b">
        <f t="shared" si="41"/>
        <v>1</v>
      </c>
      <c r="T116" t="b">
        <f t="shared" si="42"/>
        <v>0</v>
      </c>
      <c r="U116" t="b">
        <f t="shared" si="43"/>
        <v>1</v>
      </c>
      <c r="V116" t="b">
        <f t="shared" si="44"/>
        <v>0</v>
      </c>
      <c r="W116" t="b">
        <f t="shared" si="45"/>
        <v>0</v>
      </c>
      <c r="X116" t="b">
        <f t="shared" si="46"/>
        <v>0</v>
      </c>
      <c r="Y116" t="b">
        <f t="shared" si="47"/>
        <v>0</v>
      </c>
      <c r="Z116" t="b">
        <f t="shared" si="48"/>
        <v>0</v>
      </c>
      <c r="AA116" t="b">
        <f t="shared" si="49"/>
        <v>0</v>
      </c>
      <c r="AB116" t="b">
        <f t="shared" si="50"/>
        <v>0</v>
      </c>
    </row>
    <row r="117" spans="1:28" x14ac:dyDescent="0.35">
      <c r="A117" s="43">
        <f t="shared" si="53"/>
        <v>46381</v>
      </c>
      <c r="B117">
        <f t="shared" si="51"/>
        <v>5</v>
      </c>
      <c r="C117" s="19">
        <f t="shared" si="27"/>
        <v>0</v>
      </c>
      <c r="D117" s="19">
        <f t="shared" si="28"/>
        <v>0</v>
      </c>
      <c r="E117" s="19">
        <f t="shared" si="29"/>
        <v>0</v>
      </c>
      <c r="F117" s="19" t="b">
        <f t="shared" si="30"/>
        <v>0</v>
      </c>
      <c r="G117" s="19" t="str">
        <f t="shared" si="31"/>
        <v/>
      </c>
      <c r="H117" s="19" t="str">
        <f t="shared" si="32"/>
        <v/>
      </c>
      <c r="I117" s="19" t="str">
        <f t="shared" si="33"/>
        <v/>
      </c>
      <c r="J117">
        <f t="shared" si="34"/>
        <v>3</v>
      </c>
      <c r="K117" s="19">
        <f ca="1">OFFSET(Calendrier!$B$6,DAY(A117)-1,Paramétrage!J117*6+4)</f>
        <v>0</v>
      </c>
      <c r="L117" s="19" t="b">
        <f t="shared" ca="1" si="35"/>
        <v>1</v>
      </c>
      <c r="M117" s="43" t="b">
        <f t="shared" ca="1" si="36"/>
        <v>1</v>
      </c>
      <c r="N117" s="43" t="b">
        <f t="shared" si="37"/>
        <v>1</v>
      </c>
      <c r="O117" s="43" t="b">
        <f t="shared" ca="1" si="52"/>
        <v>1</v>
      </c>
      <c r="P117" t="b">
        <f t="shared" si="38"/>
        <v>1</v>
      </c>
      <c r="Q117" s="43" t="b">
        <f t="shared" si="39"/>
        <v>0</v>
      </c>
      <c r="R117" s="43" t="b">
        <f t="shared" si="40"/>
        <v>0</v>
      </c>
      <c r="S117" s="43" t="b">
        <f t="shared" si="41"/>
        <v>1</v>
      </c>
      <c r="T117" t="b">
        <f t="shared" si="42"/>
        <v>0</v>
      </c>
      <c r="U117" t="b">
        <f t="shared" si="43"/>
        <v>1</v>
      </c>
      <c r="V117" t="b">
        <f t="shared" si="44"/>
        <v>0</v>
      </c>
      <c r="W117" t="b">
        <f t="shared" si="45"/>
        <v>0</v>
      </c>
      <c r="X117" t="b">
        <f t="shared" si="46"/>
        <v>0</v>
      </c>
      <c r="Y117" t="b">
        <f t="shared" si="47"/>
        <v>0</v>
      </c>
      <c r="Z117" t="b">
        <f t="shared" si="48"/>
        <v>0</v>
      </c>
      <c r="AA117" t="b">
        <f t="shared" si="49"/>
        <v>0</v>
      </c>
      <c r="AB117" t="b">
        <f t="shared" si="50"/>
        <v>0</v>
      </c>
    </row>
    <row r="118" spans="1:28" x14ac:dyDescent="0.35">
      <c r="A118" s="43">
        <f t="shared" si="53"/>
        <v>46382</v>
      </c>
      <c r="B118">
        <f t="shared" si="51"/>
        <v>6</v>
      </c>
      <c r="C118" s="19">
        <f t="shared" si="27"/>
        <v>0</v>
      </c>
      <c r="D118" s="19">
        <f t="shared" si="28"/>
        <v>0</v>
      </c>
      <c r="E118" s="19">
        <f t="shared" si="29"/>
        <v>0</v>
      </c>
      <c r="F118" s="19" t="b">
        <f t="shared" si="30"/>
        <v>0</v>
      </c>
      <c r="G118" s="19" t="str">
        <f t="shared" si="31"/>
        <v/>
      </c>
      <c r="H118" s="19" t="str">
        <f t="shared" si="32"/>
        <v/>
      </c>
      <c r="I118" s="19" t="str">
        <f t="shared" si="33"/>
        <v/>
      </c>
      <c r="J118">
        <f t="shared" si="34"/>
        <v>3</v>
      </c>
      <c r="K118" s="19">
        <f ca="1">OFFSET(Calendrier!$B$6,DAY(A118)-1,Paramétrage!J118*6+4)</f>
        <v>0</v>
      </c>
      <c r="L118" s="19" t="str">
        <f t="shared" si="35"/>
        <v/>
      </c>
      <c r="M118" s="43" t="b">
        <f t="shared" si="36"/>
        <v>0</v>
      </c>
      <c r="N118" s="43" t="b">
        <f t="shared" si="37"/>
        <v>0</v>
      </c>
      <c r="O118" s="43" t="b">
        <f t="shared" si="52"/>
        <v>0</v>
      </c>
      <c r="P118" t="b">
        <f t="shared" si="38"/>
        <v>0</v>
      </c>
      <c r="Q118" s="43" t="b">
        <f t="shared" si="39"/>
        <v>1</v>
      </c>
      <c r="R118" s="43" t="b">
        <f t="shared" si="40"/>
        <v>0</v>
      </c>
      <c r="S118" s="43" t="b">
        <f t="shared" si="41"/>
        <v>1</v>
      </c>
      <c r="T118" t="b">
        <f t="shared" si="42"/>
        <v>0</v>
      </c>
      <c r="U118" t="b">
        <f t="shared" si="43"/>
        <v>1</v>
      </c>
      <c r="V118" t="b">
        <f t="shared" si="44"/>
        <v>0</v>
      </c>
      <c r="W118" t="b">
        <f t="shared" si="45"/>
        <v>0</v>
      </c>
      <c r="X118" t="b">
        <f t="shared" si="46"/>
        <v>0</v>
      </c>
      <c r="Y118" t="b">
        <f t="shared" si="47"/>
        <v>0</v>
      </c>
      <c r="Z118" t="b">
        <f t="shared" si="48"/>
        <v>0</v>
      </c>
      <c r="AA118" t="b">
        <f t="shared" si="49"/>
        <v>0</v>
      </c>
      <c r="AB118" t="b">
        <f t="shared" si="50"/>
        <v>0</v>
      </c>
    </row>
    <row r="119" spans="1:28" x14ac:dyDescent="0.35">
      <c r="A119" s="43">
        <f t="shared" si="53"/>
        <v>46383</v>
      </c>
      <c r="B119">
        <f t="shared" si="51"/>
        <v>7</v>
      </c>
      <c r="C119" s="19">
        <f t="shared" si="27"/>
        <v>0</v>
      </c>
      <c r="D119" s="19">
        <f t="shared" si="28"/>
        <v>0</v>
      </c>
      <c r="E119" s="19">
        <f t="shared" si="29"/>
        <v>0</v>
      </c>
      <c r="F119" s="19" t="b">
        <f t="shared" si="30"/>
        <v>0</v>
      </c>
      <c r="G119" s="19" t="str">
        <f t="shared" si="31"/>
        <v/>
      </c>
      <c r="H119" s="19" t="str">
        <f t="shared" si="32"/>
        <v/>
      </c>
      <c r="I119" s="19" t="str">
        <f t="shared" si="33"/>
        <v/>
      </c>
      <c r="J119">
        <f t="shared" si="34"/>
        <v>3</v>
      </c>
      <c r="K119" s="19">
        <f ca="1">OFFSET(Calendrier!$B$6,DAY(A119)-1,Paramétrage!J119*6+4)</f>
        <v>0</v>
      </c>
      <c r="L119" s="19" t="str">
        <f t="shared" si="35"/>
        <v/>
      </c>
      <c r="M119" s="43" t="b">
        <f t="shared" si="36"/>
        <v>0</v>
      </c>
      <c r="N119" s="43" t="b">
        <f t="shared" si="37"/>
        <v>0</v>
      </c>
      <c r="O119" s="43" t="b">
        <f t="shared" si="52"/>
        <v>0</v>
      </c>
      <c r="P119" t="b">
        <f t="shared" si="38"/>
        <v>0</v>
      </c>
      <c r="Q119" s="43" t="b">
        <f t="shared" si="39"/>
        <v>1</v>
      </c>
      <c r="R119" s="43" t="b">
        <f t="shared" si="40"/>
        <v>0</v>
      </c>
      <c r="S119" s="43" t="b">
        <f t="shared" si="41"/>
        <v>1</v>
      </c>
      <c r="T119" t="b">
        <f t="shared" si="42"/>
        <v>0</v>
      </c>
      <c r="U119" t="b">
        <f t="shared" si="43"/>
        <v>1</v>
      </c>
      <c r="V119" t="b">
        <f t="shared" si="44"/>
        <v>0</v>
      </c>
      <c r="W119" t="b">
        <f t="shared" si="45"/>
        <v>0</v>
      </c>
      <c r="X119" t="b">
        <f t="shared" si="46"/>
        <v>0</v>
      </c>
      <c r="Y119" t="b">
        <f t="shared" si="47"/>
        <v>0</v>
      </c>
      <c r="Z119" t="b">
        <f t="shared" si="48"/>
        <v>0</v>
      </c>
      <c r="AA119" t="b">
        <f t="shared" si="49"/>
        <v>0</v>
      </c>
      <c r="AB119" t="b">
        <f t="shared" si="50"/>
        <v>0</v>
      </c>
    </row>
    <row r="120" spans="1:28" x14ac:dyDescent="0.35">
      <c r="A120" s="43">
        <f t="shared" si="53"/>
        <v>46384</v>
      </c>
      <c r="B120">
        <f t="shared" si="51"/>
        <v>1</v>
      </c>
      <c r="C120" s="19">
        <f t="shared" si="27"/>
        <v>0</v>
      </c>
      <c r="D120" s="19">
        <f t="shared" si="28"/>
        <v>0</v>
      </c>
      <c r="E120" s="19">
        <f t="shared" si="29"/>
        <v>0</v>
      </c>
      <c r="F120" s="19" t="b">
        <f t="shared" si="30"/>
        <v>0</v>
      </c>
      <c r="G120" s="19" t="str">
        <f t="shared" si="31"/>
        <v/>
      </c>
      <c r="H120" s="19" t="str">
        <f t="shared" si="32"/>
        <v/>
      </c>
      <c r="I120" s="19" t="str">
        <f t="shared" si="33"/>
        <v/>
      </c>
      <c r="J120">
        <f t="shared" si="34"/>
        <v>3</v>
      </c>
      <c r="K120" s="19">
        <f ca="1">OFFSET(Calendrier!$B$6,DAY(A120)-1,Paramétrage!J120*6+4)</f>
        <v>0</v>
      </c>
      <c r="L120" s="19" t="str">
        <f t="shared" si="35"/>
        <v/>
      </c>
      <c r="M120" s="43" t="b">
        <f t="shared" si="36"/>
        <v>0</v>
      </c>
      <c r="N120" s="43" t="b">
        <f t="shared" si="37"/>
        <v>1</v>
      </c>
      <c r="O120" s="43" t="b">
        <f t="shared" si="52"/>
        <v>0</v>
      </c>
      <c r="P120" t="b">
        <f t="shared" si="38"/>
        <v>0</v>
      </c>
      <c r="Q120" s="43" t="b">
        <f t="shared" si="39"/>
        <v>0</v>
      </c>
      <c r="R120" s="43" t="b">
        <f t="shared" si="40"/>
        <v>0</v>
      </c>
      <c r="S120" s="43" t="b">
        <f t="shared" si="41"/>
        <v>1</v>
      </c>
      <c r="T120" t="b">
        <f t="shared" si="42"/>
        <v>0</v>
      </c>
      <c r="U120" t="b">
        <f t="shared" si="43"/>
        <v>1</v>
      </c>
      <c r="V120" t="b">
        <f t="shared" si="44"/>
        <v>0</v>
      </c>
      <c r="W120" t="b">
        <f t="shared" si="45"/>
        <v>0</v>
      </c>
      <c r="X120" t="b">
        <f t="shared" si="46"/>
        <v>0</v>
      </c>
      <c r="Y120" t="b">
        <f t="shared" si="47"/>
        <v>0</v>
      </c>
      <c r="Z120" t="b">
        <f t="shared" si="48"/>
        <v>0</v>
      </c>
      <c r="AA120" t="b">
        <f t="shared" si="49"/>
        <v>0</v>
      </c>
      <c r="AB120" t="b">
        <f t="shared" si="50"/>
        <v>0</v>
      </c>
    </row>
    <row r="121" spans="1:28" x14ac:dyDescent="0.35">
      <c r="A121" s="43">
        <f t="shared" si="53"/>
        <v>46385</v>
      </c>
      <c r="B121">
        <f t="shared" si="51"/>
        <v>2</v>
      </c>
      <c r="C121" s="19">
        <f t="shared" si="27"/>
        <v>0</v>
      </c>
      <c r="D121" s="19">
        <f t="shared" si="28"/>
        <v>0</v>
      </c>
      <c r="E121" s="19">
        <f t="shared" si="29"/>
        <v>0</v>
      </c>
      <c r="F121" s="19" t="b">
        <f t="shared" si="30"/>
        <v>0</v>
      </c>
      <c r="G121" s="19" t="str">
        <f t="shared" si="31"/>
        <v/>
      </c>
      <c r="H121" s="19" t="str">
        <f t="shared" si="32"/>
        <v/>
      </c>
      <c r="I121" s="19" t="str">
        <f t="shared" si="33"/>
        <v/>
      </c>
      <c r="J121">
        <f t="shared" si="34"/>
        <v>3</v>
      </c>
      <c r="K121" s="19">
        <f ca="1">OFFSET(Calendrier!$B$6,DAY(A121)-1,Paramétrage!J121*6+4)</f>
        <v>0</v>
      </c>
      <c r="L121" s="19" t="str">
        <f t="shared" si="35"/>
        <v/>
      </c>
      <c r="M121" s="43" t="b">
        <f t="shared" si="36"/>
        <v>0</v>
      </c>
      <c r="N121" s="43" t="b">
        <f t="shared" si="37"/>
        <v>1</v>
      </c>
      <c r="O121" s="43" t="b">
        <f t="shared" si="52"/>
        <v>0</v>
      </c>
      <c r="P121" t="b">
        <f t="shared" si="38"/>
        <v>0</v>
      </c>
      <c r="Q121" s="43" t="b">
        <f t="shared" si="39"/>
        <v>0</v>
      </c>
      <c r="R121" s="43" t="b">
        <f t="shared" si="40"/>
        <v>0</v>
      </c>
      <c r="S121" s="43" t="b">
        <f t="shared" si="41"/>
        <v>1</v>
      </c>
      <c r="T121" t="b">
        <f t="shared" si="42"/>
        <v>0</v>
      </c>
      <c r="U121" t="b">
        <f t="shared" si="43"/>
        <v>1</v>
      </c>
      <c r="V121" t="b">
        <f t="shared" si="44"/>
        <v>0</v>
      </c>
      <c r="W121" t="b">
        <f t="shared" si="45"/>
        <v>0</v>
      </c>
      <c r="X121" t="b">
        <f t="shared" si="46"/>
        <v>0</v>
      </c>
      <c r="Y121" t="b">
        <f t="shared" si="47"/>
        <v>0</v>
      </c>
      <c r="Z121" t="b">
        <f t="shared" si="48"/>
        <v>0</v>
      </c>
      <c r="AA121" t="b">
        <f t="shared" si="49"/>
        <v>0</v>
      </c>
      <c r="AB121" t="b">
        <f t="shared" si="50"/>
        <v>0</v>
      </c>
    </row>
    <row r="122" spans="1:28" x14ac:dyDescent="0.35">
      <c r="A122" s="43">
        <f t="shared" si="53"/>
        <v>46386</v>
      </c>
      <c r="B122">
        <f t="shared" si="51"/>
        <v>3</v>
      </c>
      <c r="C122" s="19">
        <f t="shared" si="27"/>
        <v>0</v>
      </c>
      <c r="D122" s="19">
        <f t="shared" si="28"/>
        <v>0</v>
      </c>
      <c r="E122" s="19">
        <f t="shared" si="29"/>
        <v>0</v>
      </c>
      <c r="F122" s="19" t="b">
        <f t="shared" si="30"/>
        <v>0</v>
      </c>
      <c r="G122" s="19" t="str">
        <f t="shared" si="31"/>
        <v/>
      </c>
      <c r="H122" s="19" t="str">
        <f t="shared" si="32"/>
        <v/>
      </c>
      <c r="I122" s="19" t="str">
        <f t="shared" si="33"/>
        <v/>
      </c>
      <c r="J122">
        <f t="shared" si="34"/>
        <v>3</v>
      </c>
      <c r="K122" s="19">
        <f ca="1">OFFSET(Calendrier!$B$6,DAY(A122)-1,Paramétrage!J122*6+4)</f>
        <v>0</v>
      </c>
      <c r="L122" s="19" t="str">
        <f t="shared" si="35"/>
        <v/>
      </c>
      <c r="M122" s="43" t="b">
        <f t="shared" si="36"/>
        <v>0</v>
      </c>
      <c r="N122" s="43" t="b">
        <f t="shared" si="37"/>
        <v>1</v>
      </c>
      <c r="O122" s="43" t="b">
        <f t="shared" si="52"/>
        <v>0</v>
      </c>
      <c r="P122" t="b">
        <f t="shared" si="38"/>
        <v>0</v>
      </c>
      <c r="Q122" s="43" t="b">
        <f t="shared" si="39"/>
        <v>0</v>
      </c>
      <c r="R122" s="43" t="b">
        <f t="shared" si="40"/>
        <v>0</v>
      </c>
      <c r="S122" s="43" t="b">
        <f t="shared" si="41"/>
        <v>1</v>
      </c>
      <c r="T122" t="b">
        <f t="shared" si="42"/>
        <v>0</v>
      </c>
      <c r="U122" t="b">
        <f t="shared" si="43"/>
        <v>1</v>
      </c>
      <c r="V122" t="b">
        <f t="shared" si="44"/>
        <v>0</v>
      </c>
      <c r="W122" t="b">
        <f t="shared" si="45"/>
        <v>0</v>
      </c>
      <c r="X122" t="b">
        <f t="shared" si="46"/>
        <v>0</v>
      </c>
      <c r="Y122" t="b">
        <f t="shared" si="47"/>
        <v>0</v>
      </c>
      <c r="Z122" t="b">
        <f t="shared" si="48"/>
        <v>0</v>
      </c>
      <c r="AA122" t="b">
        <f t="shared" si="49"/>
        <v>0</v>
      </c>
      <c r="AB122" t="b">
        <f t="shared" si="50"/>
        <v>0</v>
      </c>
    </row>
    <row r="123" spans="1:28" x14ac:dyDescent="0.35">
      <c r="A123" s="43">
        <f t="shared" si="53"/>
        <v>46387</v>
      </c>
      <c r="B123">
        <f t="shared" si="51"/>
        <v>4</v>
      </c>
      <c r="C123" s="19">
        <f t="shared" si="27"/>
        <v>0</v>
      </c>
      <c r="D123" s="19">
        <f t="shared" si="28"/>
        <v>0</v>
      </c>
      <c r="E123" s="19">
        <f t="shared" si="29"/>
        <v>0</v>
      </c>
      <c r="F123" s="19" t="b">
        <f t="shared" si="30"/>
        <v>0</v>
      </c>
      <c r="G123" s="19" t="str">
        <f t="shared" si="31"/>
        <v/>
      </c>
      <c r="H123" s="19" t="str">
        <f t="shared" si="32"/>
        <v/>
      </c>
      <c r="I123" s="19" t="str">
        <f t="shared" si="33"/>
        <v/>
      </c>
      <c r="J123">
        <f t="shared" si="34"/>
        <v>3</v>
      </c>
      <c r="K123" s="19">
        <f ca="1">OFFSET(Calendrier!$B$6,DAY(A123)-1,Paramétrage!J123*6+4)</f>
        <v>0</v>
      </c>
      <c r="L123" s="19" t="str">
        <f t="shared" si="35"/>
        <v/>
      </c>
      <c r="M123" s="43" t="b">
        <f t="shared" si="36"/>
        <v>0</v>
      </c>
      <c r="N123" s="43" t="b">
        <f t="shared" si="37"/>
        <v>1</v>
      </c>
      <c r="O123" s="43" t="b">
        <f t="shared" si="52"/>
        <v>0</v>
      </c>
      <c r="P123" t="b">
        <f t="shared" si="38"/>
        <v>0</v>
      </c>
      <c r="Q123" s="43" t="b">
        <f t="shared" si="39"/>
        <v>0</v>
      </c>
      <c r="R123" s="43" t="b">
        <f t="shared" si="40"/>
        <v>0</v>
      </c>
      <c r="S123" s="43" t="b">
        <f t="shared" si="41"/>
        <v>1</v>
      </c>
      <c r="T123" t="b">
        <f t="shared" si="42"/>
        <v>0</v>
      </c>
      <c r="U123" t="b">
        <f t="shared" si="43"/>
        <v>1</v>
      </c>
      <c r="V123" t="b">
        <f t="shared" si="44"/>
        <v>0</v>
      </c>
      <c r="W123" t="b">
        <f t="shared" si="45"/>
        <v>0</v>
      </c>
      <c r="X123" t="b">
        <f t="shared" si="46"/>
        <v>0</v>
      </c>
      <c r="Y123" t="b">
        <f t="shared" si="47"/>
        <v>0</v>
      </c>
      <c r="Z123" t="b">
        <f t="shared" si="48"/>
        <v>0</v>
      </c>
      <c r="AA123" t="b">
        <f t="shared" si="49"/>
        <v>0</v>
      </c>
      <c r="AB123" t="b">
        <f t="shared" si="50"/>
        <v>0</v>
      </c>
    </row>
    <row r="124" spans="1:28" x14ac:dyDescent="0.35">
      <c r="A124" s="43">
        <f t="shared" si="53"/>
        <v>46388</v>
      </c>
      <c r="B124">
        <f t="shared" si="51"/>
        <v>5</v>
      </c>
      <c r="C124" s="19">
        <f t="shared" si="27"/>
        <v>0</v>
      </c>
      <c r="D124" s="19">
        <f t="shared" si="28"/>
        <v>0</v>
      </c>
      <c r="E124" s="19">
        <f t="shared" si="29"/>
        <v>0</v>
      </c>
      <c r="F124" s="19" t="b">
        <f t="shared" si="30"/>
        <v>0</v>
      </c>
      <c r="G124" s="19" t="str">
        <f t="shared" si="31"/>
        <v/>
      </c>
      <c r="H124" s="19" t="str">
        <f t="shared" si="32"/>
        <v/>
      </c>
      <c r="I124" s="19" t="str">
        <f t="shared" si="33"/>
        <v/>
      </c>
      <c r="J124">
        <f t="shared" si="34"/>
        <v>4</v>
      </c>
      <c r="K124" s="19">
        <f ca="1">OFFSET(Calendrier!$B$6,DAY(A124)-1,Paramétrage!J124*6+4)</f>
        <v>0</v>
      </c>
      <c r="L124" s="19" t="b">
        <f t="shared" ca="1" si="35"/>
        <v>1</v>
      </c>
      <c r="M124" s="43" t="b">
        <f t="shared" ca="1" si="36"/>
        <v>1</v>
      </c>
      <c r="N124" s="43" t="b">
        <f t="shared" si="37"/>
        <v>1</v>
      </c>
      <c r="O124" s="43" t="b">
        <f t="shared" ca="1" si="52"/>
        <v>1</v>
      </c>
      <c r="P124" t="b">
        <f t="shared" si="38"/>
        <v>1</v>
      </c>
      <c r="Q124" s="43" t="b">
        <f t="shared" si="39"/>
        <v>0</v>
      </c>
      <c r="R124" s="43" t="b">
        <f t="shared" si="40"/>
        <v>0</v>
      </c>
      <c r="S124" s="43" t="b">
        <f t="shared" si="41"/>
        <v>1</v>
      </c>
      <c r="T124" t="b">
        <f t="shared" si="42"/>
        <v>0</v>
      </c>
      <c r="U124" t="b">
        <f t="shared" si="43"/>
        <v>1</v>
      </c>
      <c r="V124" t="b">
        <f t="shared" si="44"/>
        <v>0</v>
      </c>
      <c r="W124" t="b">
        <f t="shared" si="45"/>
        <v>0</v>
      </c>
      <c r="X124" t="b">
        <f t="shared" si="46"/>
        <v>0</v>
      </c>
      <c r="Y124" t="b">
        <f t="shared" si="47"/>
        <v>0</v>
      </c>
      <c r="Z124" t="b">
        <f t="shared" si="48"/>
        <v>0</v>
      </c>
      <c r="AA124" t="b">
        <f t="shared" si="49"/>
        <v>0</v>
      </c>
      <c r="AB124" t="b">
        <f t="shared" si="50"/>
        <v>0</v>
      </c>
    </row>
    <row r="125" spans="1:28" x14ac:dyDescent="0.35">
      <c r="A125" s="43">
        <f t="shared" si="53"/>
        <v>46389</v>
      </c>
      <c r="B125">
        <f t="shared" si="51"/>
        <v>6</v>
      </c>
      <c r="C125" s="19">
        <f t="shared" si="27"/>
        <v>0</v>
      </c>
      <c r="D125" s="19">
        <f t="shared" si="28"/>
        <v>0</v>
      </c>
      <c r="E125" s="19">
        <f t="shared" si="29"/>
        <v>0</v>
      </c>
      <c r="F125" s="19" t="b">
        <f t="shared" si="30"/>
        <v>0</v>
      </c>
      <c r="G125" s="19" t="str">
        <f t="shared" si="31"/>
        <v/>
      </c>
      <c r="H125" s="19" t="str">
        <f t="shared" si="32"/>
        <v/>
      </c>
      <c r="I125" s="19" t="str">
        <f t="shared" si="33"/>
        <v/>
      </c>
      <c r="J125">
        <f t="shared" si="34"/>
        <v>4</v>
      </c>
      <c r="K125" s="19">
        <f ca="1">OFFSET(Calendrier!$B$6,DAY(A125)-1,Paramétrage!J125*6+4)</f>
        <v>0</v>
      </c>
      <c r="L125" s="19" t="str">
        <f t="shared" si="35"/>
        <v/>
      </c>
      <c r="M125" s="43" t="b">
        <f t="shared" si="36"/>
        <v>0</v>
      </c>
      <c r="N125" s="43" t="b">
        <f t="shared" si="37"/>
        <v>0</v>
      </c>
      <c r="O125" s="43" t="b">
        <f t="shared" si="52"/>
        <v>0</v>
      </c>
      <c r="P125" t="b">
        <f t="shared" si="38"/>
        <v>0</v>
      </c>
      <c r="Q125" s="43" t="b">
        <f t="shared" si="39"/>
        <v>1</v>
      </c>
      <c r="R125" s="43" t="b">
        <f t="shared" si="40"/>
        <v>0</v>
      </c>
      <c r="S125" s="43" t="b">
        <f t="shared" si="41"/>
        <v>1</v>
      </c>
      <c r="T125" t="b">
        <f t="shared" si="42"/>
        <v>0</v>
      </c>
      <c r="U125" t="b">
        <f t="shared" si="43"/>
        <v>1</v>
      </c>
      <c r="V125" t="b">
        <f t="shared" si="44"/>
        <v>0</v>
      </c>
      <c r="W125" t="b">
        <f t="shared" si="45"/>
        <v>0</v>
      </c>
      <c r="X125" t="b">
        <f t="shared" si="46"/>
        <v>0</v>
      </c>
      <c r="Y125" t="b">
        <f t="shared" si="47"/>
        <v>0</v>
      </c>
      <c r="Z125" t="b">
        <f t="shared" si="48"/>
        <v>0</v>
      </c>
      <c r="AA125" t="b">
        <f t="shared" si="49"/>
        <v>0</v>
      </c>
      <c r="AB125" t="b">
        <f t="shared" si="50"/>
        <v>0</v>
      </c>
    </row>
    <row r="126" spans="1:28" x14ac:dyDescent="0.35">
      <c r="A126" s="43">
        <f t="shared" si="53"/>
        <v>46390</v>
      </c>
      <c r="B126">
        <f t="shared" si="51"/>
        <v>7</v>
      </c>
      <c r="C126" s="19">
        <f t="shared" si="27"/>
        <v>0</v>
      </c>
      <c r="D126" s="19">
        <f t="shared" si="28"/>
        <v>0</v>
      </c>
      <c r="E126" s="19">
        <f t="shared" si="29"/>
        <v>0</v>
      </c>
      <c r="F126" s="19" t="b">
        <f t="shared" si="30"/>
        <v>0</v>
      </c>
      <c r="G126" s="19" t="str">
        <f t="shared" si="31"/>
        <v/>
      </c>
      <c r="H126" s="19" t="str">
        <f t="shared" si="32"/>
        <v/>
      </c>
      <c r="I126" s="19" t="str">
        <f t="shared" si="33"/>
        <v/>
      </c>
      <c r="J126">
        <f t="shared" si="34"/>
        <v>4</v>
      </c>
      <c r="K126" s="19">
        <f ca="1">OFFSET(Calendrier!$B$6,DAY(A126)-1,Paramétrage!J126*6+4)</f>
        <v>0</v>
      </c>
      <c r="L126" s="19" t="str">
        <f t="shared" si="35"/>
        <v/>
      </c>
      <c r="M126" s="43" t="b">
        <f t="shared" si="36"/>
        <v>0</v>
      </c>
      <c r="N126" s="43" t="b">
        <f t="shared" si="37"/>
        <v>0</v>
      </c>
      <c r="O126" s="43" t="b">
        <f t="shared" si="52"/>
        <v>0</v>
      </c>
      <c r="P126" t="b">
        <f t="shared" si="38"/>
        <v>0</v>
      </c>
      <c r="Q126" s="43" t="b">
        <f t="shared" si="39"/>
        <v>1</v>
      </c>
      <c r="R126" s="43" t="b">
        <f t="shared" si="40"/>
        <v>0</v>
      </c>
      <c r="S126" s="43" t="b">
        <f t="shared" si="41"/>
        <v>1</v>
      </c>
      <c r="T126" t="b">
        <f t="shared" si="42"/>
        <v>0</v>
      </c>
      <c r="U126" t="b">
        <f t="shared" si="43"/>
        <v>1</v>
      </c>
      <c r="V126" t="b">
        <f t="shared" si="44"/>
        <v>0</v>
      </c>
      <c r="W126" t="b">
        <f t="shared" si="45"/>
        <v>0</v>
      </c>
      <c r="X126" t="b">
        <f t="shared" si="46"/>
        <v>0</v>
      </c>
      <c r="Y126" t="b">
        <f t="shared" si="47"/>
        <v>0</v>
      </c>
      <c r="Z126" t="b">
        <f t="shared" si="48"/>
        <v>0</v>
      </c>
      <c r="AA126" t="b">
        <f t="shared" si="49"/>
        <v>0</v>
      </c>
      <c r="AB126" t="b">
        <f t="shared" si="50"/>
        <v>0</v>
      </c>
    </row>
    <row r="127" spans="1:28" x14ac:dyDescent="0.35">
      <c r="A127" s="43">
        <f t="shared" si="53"/>
        <v>46391</v>
      </c>
      <c r="B127">
        <f t="shared" si="51"/>
        <v>1</v>
      </c>
      <c r="C127" s="19">
        <f t="shared" si="27"/>
        <v>3.125E-2</v>
      </c>
      <c r="D127" s="19">
        <f t="shared" si="28"/>
        <v>0.33333333333333331</v>
      </c>
      <c r="E127" s="19">
        <f t="shared" si="29"/>
        <v>0.70833333333333337</v>
      </c>
      <c r="F127" s="19" t="b">
        <f t="shared" si="30"/>
        <v>0</v>
      </c>
      <c r="G127" s="19" t="str">
        <f t="shared" si="31"/>
        <v/>
      </c>
      <c r="H127" s="19" t="str">
        <f t="shared" si="32"/>
        <v/>
      </c>
      <c r="I127" s="19" t="str">
        <f t="shared" si="33"/>
        <v/>
      </c>
      <c r="J127">
        <f t="shared" si="34"/>
        <v>4</v>
      </c>
      <c r="K127" s="19">
        <f ca="1">OFFSET(Calendrier!$B$6,DAY(A127)-1,Paramétrage!J127*6+4)</f>
        <v>0.35763888888888895</v>
      </c>
      <c r="L127" s="19" t="str">
        <f t="shared" si="35"/>
        <v/>
      </c>
      <c r="M127" s="43" t="b">
        <f t="shared" si="36"/>
        <v>0</v>
      </c>
      <c r="N127" s="43" t="b">
        <f t="shared" si="37"/>
        <v>1</v>
      </c>
      <c r="O127" s="43" t="b">
        <f t="shared" si="52"/>
        <v>0</v>
      </c>
      <c r="P127" t="b">
        <f t="shared" si="38"/>
        <v>0</v>
      </c>
      <c r="Q127" s="43" t="b">
        <f t="shared" si="39"/>
        <v>0</v>
      </c>
      <c r="R127" s="43" t="b">
        <f t="shared" si="40"/>
        <v>0</v>
      </c>
      <c r="S127" s="43" t="b">
        <f t="shared" si="41"/>
        <v>0</v>
      </c>
      <c r="T127" t="b">
        <f t="shared" si="42"/>
        <v>0</v>
      </c>
      <c r="U127" t="b">
        <f t="shared" si="43"/>
        <v>0</v>
      </c>
      <c r="V127" t="b">
        <f t="shared" si="44"/>
        <v>0</v>
      </c>
      <c r="W127" t="b">
        <f t="shared" si="45"/>
        <v>0</v>
      </c>
      <c r="X127" t="b">
        <f t="shared" si="46"/>
        <v>0</v>
      </c>
      <c r="Y127" t="b">
        <f t="shared" si="47"/>
        <v>0</v>
      </c>
      <c r="Z127" t="b">
        <f t="shared" si="48"/>
        <v>0</v>
      </c>
      <c r="AA127" t="b">
        <f t="shared" si="49"/>
        <v>0</v>
      </c>
      <c r="AB127" t="b">
        <f t="shared" si="50"/>
        <v>0</v>
      </c>
    </row>
    <row r="128" spans="1:28" x14ac:dyDescent="0.35">
      <c r="A128" s="43">
        <f t="shared" si="53"/>
        <v>46392</v>
      </c>
      <c r="B128">
        <f t="shared" si="51"/>
        <v>2</v>
      </c>
      <c r="C128" s="19">
        <f t="shared" si="27"/>
        <v>3.125E-2</v>
      </c>
      <c r="D128" s="19">
        <f t="shared" si="28"/>
        <v>0.33333333333333331</v>
      </c>
      <c r="E128" s="19">
        <f t="shared" si="29"/>
        <v>0.75</v>
      </c>
      <c r="F128" s="19" t="b">
        <f t="shared" si="30"/>
        <v>0</v>
      </c>
      <c r="G128" s="19" t="str">
        <f t="shared" si="31"/>
        <v/>
      </c>
      <c r="H128" s="19" t="str">
        <f t="shared" si="32"/>
        <v/>
      </c>
      <c r="I128" s="19" t="str">
        <f t="shared" si="33"/>
        <v/>
      </c>
      <c r="J128">
        <f t="shared" si="34"/>
        <v>4</v>
      </c>
      <c r="K128" s="19">
        <f ca="1">OFFSET(Calendrier!$B$6,DAY(A128)-1,Paramétrage!J128*6+4)</f>
        <v>0.39930555555555558</v>
      </c>
      <c r="L128" s="19" t="str">
        <f t="shared" si="35"/>
        <v/>
      </c>
      <c r="M128" s="43" t="b">
        <f t="shared" si="36"/>
        <v>0</v>
      </c>
      <c r="N128" s="43" t="b">
        <f t="shared" si="37"/>
        <v>1</v>
      </c>
      <c r="O128" s="43" t="b">
        <f t="shared" si="52"/>
        <v>0</v>
      </c>
      <c r="P128" t="b">
        <f t="shared" si="38"/>
        <v>0</v>
      </c>
      <c r="Q128" s="43" t="b">
        <f t="shared" si="39"/>
        <v>0</v>
      </c>
      <c r="R128" s="43" t="b">
        <f t="shared" si="40"/>
        <v>0</v>
      </c>
      <c r="S128" s="43" t="b">
        <f t="shared" si="41"/>
        <v>0</v>
      </c>
      <c r="T128" t="b">
        <f t="shared" si="42"/>
        <v>0</v>
      </c>
      <c r="U128" t="b">
        <f t="shared" si="43"/>
        <v>0</v>
      </c>
      <c r="V128" t="b">
        <f t="shared" si="44"/>
        <v>0</v>
      </c>
      <c r="W128" t="b">
        <f t="shared" si="45"/>
        <v>0</v>
      </c>
      <c r="X128" t="b">
        <f t="shared" si="46"/>
        <v>0</v>
      </c>
      <c r="Y128" t="b">
        <f t="shared" si="47"/>
        <v>0</v>
      </c>
      <c r="Z128" t="b">
        <f t="shared" si="48"/>
        <v>0</v>
      </c>
      <c r="AA128" t="b">
        <f t="shared" si="49"/>
        <v>0</v>
      </c>
      <c r="AB128" t="b">
        <f t="shared" si="50"/>
        <v>0</v>
      </c>
    </row>
    <row r="129" spans="1:28" x14ac:dyDescent="0.35">
      <c r="A129" s="43">
        <f t="shared" si="53"/>
        <v>46393</v>
      </c>
      <c r="B129">
        <f t="shared" si="51"/>
        <v>3</v>
      </c>
      <c r="C129" s="19">
        <f t="shared" si="27"/>
        <v>0</v>
      </c>
      <c r="D129" s="19">
        <f t="shared" si="28"/>
        <v>0.33333333333333331</v>
      </c>
      <c r="E129" s="19">
        <f t="shared" si="29"/>
        <v>0.54166666666666663</v>
      </c>
      <c r="F129" s="19" t="b">
        <f t="shared" si="30"/>
        <v>0</v>
      </c>
      <c r="G129" s="19" t="str">
        <f t="shared" si="31"/>
        <v/>
      </c>
      <c r="H129" s="19" t="str">
        <f t="shared" si="32"/>
        <v/>
      </c>
      <c r="I129" s="19" t="str">
        <f t="shared" si="33"/>
        <v/>
      </c>
      <c r="J129">
        <f t="shared" si="34"/>
        <v>4</v>
      </c>
      <c r="K129" s="19">
        <f ca="1">OFFSET(Calendrier!$B$6,DAY(A129)-1,Paramétrage!J129*6+4)</f>
        <v>0.20833333333333331</v>
      </c>
      <c r="L129" s="19" t="str">
        <f t="shared" si="35"/>
        <v/>
      </c>
      <c r="M129" s="43" t="b">
        <f t="shared" si="36"/>
        <v>0</v>
      </c>
      <c r="N129" s="43" t="b">
        <f t="shared" si="37"/>
        <v>1</v>
      </c>
      <c r="O129" s="43" t="b">
        <f t="shared" si="52"/>
        <v>0</v>
      </c>
      <c r="P129" t="b">
        <f t="shared" si="38"/>
        <v>0</v>
      </c>
      <c r="Q129" s="43" t="b">
        <f t="shared" si="39"/>
        <v>0</v>
      </c>
      <c r="R129" s="43" t="b">
        <f t="shared" si="40"/>
        <v>0</v>
      </c>
      <c r="S129" s="43" t="b">
        <f t="shared" si="41"/>
        <v>0</v>
      </c>
      <c r="T129" t="b">
        <f t="shared" si="42"/>
        <v>0</v>
      </c>
      <c r="U129" t="b">
        <f t="shared" si="43"/>
        <v>0</v>
      </c>
      <c r="V129" t="b">
        <f t="shared" si="44"/>
        <v>0</v>
      </c>
      <c r="W129" t="b">
        <f t="shared" si="45"/>
        <v>0</v>
      </c>
      <c r="X129" t="b">
        <f t="shared" si="46"/>
        <v>0</v>
      </c>
      <c r="Y129" t="b">
        <f t="shared" si="47"/>
        <v>0</v>
      </c>
      <c r="Z129" t="b">
        <f t="shared" si="48"/>
        <v>0</v>
      </c>
      <c r="AA129" t="b">
        <f t="shared" si="49"/>
        <v>0</v>
      </c>
      <c r="AB129" t="b">
        <f t="shared" si="50"/>
        <v>0</v>
      </c>
    </row>
    <row r="130" spans="1:28" x14ac:dyDescent="0.35">
      <c r="A130" s="43">
        <f t="shared" si="53"/>
        <v>46394</v>
      </c>
      <c r="B130">
        <f t="shared" si="51"/>
        <v>4</v>
      </c>
      <c r="C130" s="19">
        <f t="shared" ref="C130:C193" si="54">IF(F130,G130,IF(S130,0,IF(M130,0,_xlfn.XLOOKUP(B130,listeHebdoJours,listeHebdoRepas))))</f>
        <v>3.125E-2</v>
      </c>
      <c r="D130" s="19">
        <f t="shared" ref="D130:D193" si="55">IF(F130,H130,IF(S130,0,IF(M130,0,_xlfn.XLOOKUP(B130,listeHebdoJours,listeHebdoDebut))))</f>
        <v>0.33333333333333331</v>
      </c>
      <c r="E130" s="19">
        <f t="shared" ref="E130:E193" si="56">IF(F130,I130,IF(S130,0,IF(M130,0,_xlfn.XLOOKUP(B130,listeHebdoJours,listeHebdoFin))))</f>
        <v>0.70833333333333337</v>
      </c>
      <c r="F130" s="19" t="b">
        <f t="shared" ref="F130:F193" si="57">IFERROR(IF(VLOOKUP(A130,listeJoursParticliers,1,0),TRUE(),FALSE()),FALSE())</f>
        <v>0</v>
      </c>
      <c r="G130" s="19" t="str">
        <f t="shared" ref="G130:G193" si="58">IFERROR(VLOOKUP(A130,listeJoursParticliers,2,0),"")</f>
        <v/>
      </c>
      <c r="H130" s="19" t="str">
        <f t="shared" ref="H130:H193" si="59">IFERROR(VLOOKUP(A130,listeJoursParticliers,3,0),"")</f>
        <v/>
      </c>
      <c r="I130" s="19" t="str">
        <f t="shared" ref="I130:I193" si="60">IFERROR(VLOOKUP(A130,listeJoursParticliers,4,0),"")</f>
        <v/>
      </c>
      <c r="J130">
        <f t="shared" ref="J130:J193" si="61">DATEDIF(DATE(annee1,9,1),A130,"m")</f>
        <v>4</v>
      </c>
      <c r="K130" s="19">
        <f ca="1">OFFSET(Calendrier!$B$6,DAY(A130)-1,Paramétrage!J130*6+4)</f>
        <v>0.35763888888888895</v>
      </c>
      <c r="L130" s="19" t="str">
        <f t="shared" ref="L130:L193" si="62">IFERROR(AND(P130,_xlfn.XLOOKUP(A130,joursFeries,joursFeriesAvantApresDureeZero)),"")</f>
        <v/>
      </c>
      <c r="M130" s="43" t="b">
        <f t="shared" ref="M130:M193" si="63">OR(L130,A130=paques+40)</f>
        <v>0</v>
      </c>
      <c r="N130" s="43" t="b">
        <f t="shared" ref="N130:N193" si="64">_xlfn.XLOOKUP(WEEKDAY(A130,2),listeHebdoJours,listeHebdoDurees)&gt;0</f>
        <v>1</v>
      </c>
      <c r="O130" s="43" t="b">
        <f t="shared" si="52"/>
        <v>0</v>
      </c>
      <c r="P130" t="b">
        <f t="shared" ref="P130:P193" si="65">COUNTIFS(joursFeries,A130)&gt;0</f>
        <v>0</v>
      </c>
      <c r="Q130" s="43" t="b">
        <f t="shared" ref="Q130:Q193" si="66">OR(WEEKDAY(A130,2)=6,WEEKDAY(A130,2)=7)</f>
        <v>0</v>
      </c>
      <c r="R130" s="43" t="b">
        <f t="shared" ref="R130:R193" si="67">AND(IFERROR(VLOOKUP(A130,joursVacancesTravailles,1,0)&lt;&gt;"",FALSE()),S130)</f>
        <v>0</v>
      </c>
      <c r="S130" s="43" t="b">
        <f t="shared" ref="S130:S193" si="68">IF(zone="A",OR(T130,U130,V130,W130,AB130),IF(zone="B",OR(T130,U130,X130,Y130,AB130),OR(T130,U130,Z130,AA130,AB130)))</f>
        <v>0</v>
      </c>
      <c r="T130" t="b">
        <f t="shared" ref="T130:T193" si="69">AND(A130&gt;debutVacToussaint,A130&lt;finVacToussaint)</f>
        <v>0</v>
      </c>
      <c r="U130" t="b">
        <f t="shared" ref="U130:U193" si="70">AND(A130&gt;debutVacNoel,A130&lt;finVacNoel)</f>
        <v>0</v>
      </c>
      <c r="V130" t="b">
        <f t="shared" ref="V130:V193" si="71">AND(A130&gt;debutVacHiverA,A130&lt;finVacHiverA)</f>
        <v>0</v>
      </c>
      <c r="W130" t="b">
        <f t="shared" ref="W130:W193" si="72">AND(A130&gt;debutVacPrintempsA,A130&lt;finVacPrintempsA)</f>
        <v>0</v>
      </c>
      <c r="X130" t="b">
        <f t="shared" ref="X130:X193" si="73">AND(A130&gt;debutVacHiverB,A130&lt;finVacHiverB)</f>
        <v>0</v>
      </c>
      <c r="Y130" t="b">
        <f t="shared" ref="Y130:Y193" si="74">AND(A130&gt;debutVacPrintempsB,A130&lt;finVacPrintempsB)</f>
        <v>0</v>
      </c>
      <c r="Z130" t="b">
        <f t="shared" ref="Z130:Z193" si="75">AND(A130&gt;debutVacHiverC,A130&lt;finVacHiverC)</f>
        <v>0</v>
      </c>
      <c r="AA130" t="b">
        <f t="shared" ref="AA130:AA193" si="76">AND(A130&gt;debutVacPrintempsB,A130&lt;finVacPrintempsB)</f>
        <v>0</v>
      </c>
      <c r="AB130" t="b">
        <f t="shared" ref="AB130:AB193" si="77">AND(A130&gt;debutVacEte,A130&lt;finVacEte)</f>
        <v>0</v>
      </c>
    </row>
    <row r="131" spans="1:28" x14ac:dyDescent="0.35">
      <c r="A131" s="43">
        <f t="shared" si="53"/>
        <v>46395</v>
      </c>
      <c r="B131">
        <f t="shared" ref="B131:B194" si="78">WEEKDAY(A131,2)</f>
        <v>5</v>
      </c>
      <c r="C131" s="19">
        <f t="shared" si="54"/>
        <v>0</v>
      </c>
      <c r="D131" s="19">
        <f t="shared" si="55"/>
        <v>0.33333333333333331</v>
      </c>
      <c r="E131" s="19">
        <f t="shared" si="56"/>
        <v>0.70833333333333337</v>
      </c>
      <c r="F131" s="19" t="b">
        <f t="shared" si="57"/>
        <v>0</v>
      </c>
      <c r="G131" s="19" t="str">
        <f t="shared" si="58"/>
        <v/>
      </c>
      <c r="H131" s="19" t="str">
        <f t="shared" si="59"/>
        <v/>
      </c>
      <c r="I131" s="19" t="str">
        <f t="shared" si="60"/>
        <v/>
      </c>
      <c r="J131">
        <f t="shared" si="61"/>
        <v>4</v>
      </c>
      <c r="K131" s="19">
        <f ca="1">OFFSET(Calendrier!$B$6,DAY(A131)-1,Paramétrage!J131*6+4)</f>
        <v>0.38888888888888895</v>
      </c>
      <c r="L131" s="19" t="str">
        <f t="shared" si="62"/>
        <v/>
      </c>
      <c r="M131" s="43" t="b">
        <f t="shared" si="63"/>
        <v>0</v>
      </c>
      <c r="N131" s="43" t="b">
        <f t="shared" si="64"/>
        <v>1</v>
      </c>
      <c r="O131" s="43" t="b">
        <f t="shared" ref="O131:O194" si="79">OR(AND(P131,L131),AND(P131,Q131))</f>
        <v>0</v>
      </c>
      <c r="P131" t="b">
        <f t="shared" si="65"/>
        <v>0</v>
      </c>
      <c r="Q131" s="43" t="b">
        <f t="shared" si="66"/>
        <v>0</v>
      </c>
      <c r="R131" s="43" t="b">
        <f t="shared" si="67"/>
        <v>0</v>
      </c>
      <c r="S131" s="43" t="b">
        <f t="shared" si="68"/>
        <v>0</v>
      </c>
      <c r="T131" t="b">
        <f t="shared" si="69"/>
        <v>0</v>
      </c>
      <c r="U131" t="b">
        <f t="shared" si="70"/>
        <v>0</v>
      </c>
      <c r="V131" t="b">
        <f t="shared" si="71"/>
        <v>0</v>
      </c>
      <c r="W131" t="b">
        <f t="shared" si="72"/>
        <v>0</v>
      </c>
      <c r="X131" t="b">
        <f t="shared" si="73"/>
        <v>0</v>
      </c>
      <c r="Y131" t="b">
        <f t="shared" si="74"/>
        <v>0</v>
      </c>
      <c r="Z131" t="b">
        <f t="shared" si="75"/>
        <v>0</v>
      </c>
      <c r="AA131" t="b">
        <f t="shared" si="76"/>
        <v>0</v>
      </c>
      <c r="AB131" t="b">
        <f t="shared" si="77"/>
        <v>0</v>
      </c>
    </row>
    <row r="132" spans="1:28" x14ac:dyDescent="0.35">
      <c r="A132" s="43">
        <f t="shared" ref="A132:A195" si="80">A131+1</f>
        <v>46396</v>
      </c>
      <c r="B132">
        <f t="shared" si="78"/>
        <v>6</v>
      </c>
      <c r="C132" s="19">
        <f t="shared" si="54"/>
        <v>0</v>
      </c>
      <c r="D132" s="19">
        <f t="shared" si="55"/>
        <v>0</v>
      </c>
      <c r="E132" s="19">
        <f t="shared" si="56"/>
        <v>0</v>
      </c>
      <c r="F132" s="19" t="b">
        <f t="shared" si="57"/>
        <v>0</v>
      </c>
      <c r="G132" s="19" t="str">
        <f t="shared" si="58"/>
        <v/>
      </c>
      <c r="H132" s="19" t="str">
        <f t="shared" si="59"/>
        <v/>
      </c>
      <c r="I132" s="19" t="str">
        <f t="shared" si="60"/>
        <v/>
      </c>
      <c r="J132">
        <f t="shared" si="61"/>
        <v>4</v>
      </c>
      <c r="K132" s="19">
        <f ca="1">OFFSET(Calendrier!$B$6,DAY(A132)-1,Paramétrage!J132*6+4)</f>
        <v>0</v>
      </c>
      <c r="L132" s="19" t="str">
        <f t="shared" si="62"/>
        <v/>
      </c>
      <c r="M132" s="43" t="b">
        <f t="shared" si="63"/>
        <v>0</v>
      </c>
      <c r="N132" s="43" t="b">
        <f t="shared" si="64"/>
        <v>0</v>
      </c>
      <c r="O132" s="43" t="b">
        <f t="shared" si="79"/>
        <v>0</v>
      </c>
      <c r="P132" t="b">
        <f t="shared" si="65"/>
        <v>0</v>
      </c>
      <c r="Q132" s="43" t="b">
        <f t="shared" si="66"/>
        <v>1</v>
      </c>
      <c r="R132" s="43" t="b">
        <f t="shared" si="67"/>
        <v>0</v>
      </c>
      <c r="S132" s="43" t="b">
        <f t="shared" si="68"/>
        <v>0</v>
      </c>
      <c r="T132" t="b">
        <f t="shared" si="69"/>
        <v>0</v>
      </c>
      <c r="U132" t="b">
        <f t="shared" si="70"/>
        <v>0</v>
      </c>
      <c r="V132" t="b">
        <f t="shared" si="71"/>
        <v>0</v>
      </c>
      <c r="W132" t="b">
        <f t="shared" si="72"/>
        <v>0</v>
      </c>
      <c r="X132" t="b">
        <f t="shared" si="73"/>
        <v>0</v>
      </c>
      <c r="Y132" t="b">
        <f t="shared" si="74"/>
        <v>0</v>
      </c>
      <c r="Z132" t="b">
        <f t="shared" si="75"/>
        <v>0</v>
      </c>
      <c r="AA132" t="b">
        <f t="shared" si="76"/>
        <v>0</v>
      </c>
      <c r="AB132" t="b">
        <f t="shared" si="77"/>
        <v>0</v>
      </c>
    </row>
    <row r="133" spans="1:28" x14ac:dyDescent="0.35">
      <c r="A133" s="43">
        <f t="shared" si="80"/>
        <v>46397</v>
      </c>
      <c r="B133">
        <f t="shared" si="78"/>
        <v>7</v>
      </c>
      <c r="C133" s="19">
        <f t="shared" si="54"/>
        <v>0</v>
      </c>
      <c r="D133" s="19">
        <f t="shared" si="55"/>
        <v>0</v>
      </c>
      <c r="E133" s="19">
        <f t="shared" si="56"/>
        <v>0</v>
      </c>
      <c r="F133" s="19" t="b">
        <f t="shared" si="57"/>
        <v>0</v>
      </c>
      <c r="G133" s="19" t="str">
        <f t="shared" si="58"/>
        <v/>
      </c>
      <c r="H133" s="19" t="str">
        <f t="shared" si="59"/>
        <v/>
      </c>
      <c r="I133" s="19" t="str">
        <f t="shared" si="60"/>
        <v/>
      </c>
      <c r="J133">
        <f t="shared" si="61"/>
        <v>4</v>
      </c>
      <c r="K133" s="19">
        <f ca="1">OFFSET(Calendrier!$B$6,DAY(A133)-1,Paramétrage!J133*6+4)</f>
        <v>0</v>
      </c>
      <c r="L133" s="19" t="str">
        <f t="shared" si="62"/>
        <v/>
      </c>
      <c r="M133" s="43" t="b">
        <f t="shared" si="63"/>
        <v>0</v>
      </c>
      <c r="N133" s="43" t="b">
        <f t="shared" si="64"/>
        <v>0</v>
      </c>
      <c r="O133" s="43" t="b">
        <f t="shared" si="79"/>
        <v>0</v>
      </c>
      <c r="P133" t="b">
        <f t="shared" si="65"/>
        <v>0</v>
      </c>
      <c r="Q133" s="43" t="b">
        <f t="shared" si="66"/>
        <v>1</v>
      </c>
      <c r="R133" s="43" t="b">
        <f t="shared" si="67"/>
        <v>0</v>
      </c>
      <c r="S133" s="43" t="b">
        <f t="shared" si="68"/>
        <v>0</v>
      </c>
      <c r="T133" t="b">
        <f t="shared" si="69"/>
        <v>0</v>
      </c>
      <c r="U133" t="b">
        <f t="shared" si="70"/>
        <v>0</v>
      </c>
      <c r="V133" t="b">
        <f t="shared" si="71"/>
        <v>0</v>
      </c>
      <c r="W133" t="b">
        <f t="shared" si="72"/>
        <v>0</v>
      </c>
      <c r="X133" t="b">
        <f t="shared" si="73"/>
        <v>0</v>
      </c>
      <c r="Y133" t="b">
        <f t="shared" si="74"/>
        <v>0</v>
      </c>
      <c r="Z133" t="b">
        <f t="shared" si="75"/>
        <v>0</v>
      </c>
      <c r="AA133" t="b">
        <f t="shared" si="76"/>
        <v>0</v>
      </c>
      <c r="AB133" t="b">
        <f t="shared" si="77"/>
        <v>0</v>
      </c>
    </row>
    <row r="134" spans="1:28" x14ac:dyDescent="0.35">
      <c r="A134" s="43">
        <f t="shared" si="80"/>
        <v>46398</v>
      </c>
      <c r="B134">
        <f t="shared" si="78"/>
        <v>1</v>
      </c>
      <c r="C134" s="19">
        <f t="shared" si="54"/>
        <v>3.125E-2</v>
      </c>
      <c r="D134" s="19">
        <f t="shared" si="55"/>
        <v>0.33333333333333331</v>
      </c>
      <c r="E134" s="19">
        <f t="shared" si="56"/>
        <v>0.70833333333333337</v>
      </c>
      <c r="F134" s="19" t="b">
        <f t="shared" si="57"/>
        <v>0</v>
      </c>
      <c r="G134" s="19" t="str">
        <f t="shared" si="58"/>
        <v/>
      </c>
      <c r="H134" s="19" t="str">
        <f t="shared" si="59"/>
        <v/>
      </c>
      <c r="I134" s="19" t="str">
        <f t="shared" si="60"/>
        <v/>
      </c>
      <c r="J134">
        <f t="shared" si="61"/>
        <v>4</v>
      </c>
      <c r="K134" s="19">
        <f ca="1">OFFSET(Calendrier!$B$6,DAY(A134)-1,Paramétrage!J134*6+4)</f>
        <v>0.35763888888888895</v>
      </c>
      <c r="L134" s="19" t="str">
        <f t="shared" si="62"/>
        <v/>
      </c>
      <c r="M134" s="43" t="b">
        <f t="shared" si="63"/>
        <v>0</v>
      </c>
      <c r="N134" s="43" t="b">
        <f t="shared" si="64"/>
        <v>1</v>
      </c>
      <c r="O134" s="43" t="b">
        <f t="shared" si="79"/>
        <v>0</v>
      </c>
      <c r="P134" t="b">
        <f t="shared" si="65"/>
        <v>0</v>
      </c>
      <c r="Q134" s="43" t="b">
        <f t="shared" si="66"/>
        <v>0</v>
      </c>
      <c r="R134" s="43" t="b">
        <f t="shared" si="67"/>
        <v>0</v>
      </c>
      <c r="S134" s="43" t="b">
        <f t="shared" si="68"/>
        <v>0</v>
      </c>
      <c r="T134" t="b">
        <f t="shared" si="69"/>
        <v>0</v>
      </c>
      <c r="U134" t="b">
        <f t="shared" si="70"/>
        <v>0</v>
      </c>
      <c r="V134" t="b">
        <f t="shared" si="71"/>
        <v>0</v>
      </c>
      <c r="W134" t="b">
        <f t="shared" si="72"/>
        <v>0</v>
      </c>
      <c r="X134" t="b">
        <f t="shared" si="73"/>
        <v>0</v>
      </c>
      <c r="Y134" t="b">
        <f t="shared" si="74"/>
        <v>0</v>
      </c>
      <c r="Z134" t="b">
        <f t="shared" si="75"/>
        <v>0</v>
      </c>
      <c r="AA134" t="b">
        <f t="shared" si="76"/>
        <v>0</v>
      </c>
      <c r="AB134" t="b">
        <f t="shared" si="77"/>
        <v>0</v>
      </c>
    </row>
    <row r="135" spans="1:28" x14ac:dyDescent="0.35">
      <c r="A135" s="43">
        <f t="shared" si="80"/>
        <v>46399</v>
      </c>
      <c r="B135">
        <f t="shared" si="78"/>
        <v>2</v>
      </c>
      <c r="C135" s="19">
        <f t="shared" si="54"/>
        <v>3.125E-2</v>
      </c>
      <c r="D135" s="19">
        <f t="shared" si="55"/>
        <v>0.33333333333333331</v>
      </c>
      <c r="E135" s="19">
        <f t="shared" si="56"/>
        <v>0.75</v>
      </c>
      <c r="F135" s="19" t="b">
        <f t="shared" si="57"/>
        <v>0</v>
      </c>
      <c r="G135" s="19" t="str">
        <f t="shared" si="58"/>
        <v/>
      </c>
      <c r="H135" s="19" t="str">
        <f t="shared" si="59"/>
        <v/>
      </c>
      <c r="I135" s="19" t="str">
        <f t="shared" si="60"/>
        <v/>
      </c>
      <c r="J135">
        <f t="shared" si="61"/>
        <v>4</v>
      </c>
      <c r="K135" s="19">
        <f ca="1">OFFSET(Calendrier!$B$6,DAY(A135)-1,Paramétrage!J135*6+4)</f>
        <v>0.39930555555555558</v>
      </c>
      <c r="L135" s="19" t="str">
        <f t="shared" si="62"/>
        <v/>
      </c>
      <c r="M135" s="43" t="b">
        <f t="shared" si="63"/>
        <v>0</v>
      </c>
      <c r="N135" s="43" t="b">
        <f t="shared" si="64"/>
        <v>1</v>
      </c>
      <c r="O135" s="43" t="b">
        <f t="shared" si="79"/>
        <v>0</v>
      </c>
      <c r="P135" t="b">
        <f t="shared" si="65"/>
        <v>0</v>
      </c>
      <c r="Q135" s="43" t="b">
        <f t="shared" si="66"/>
        <v>0</v>
      </c>
      <c r="R135" s="43" t="b">
        <f t="shared" si="67"/>
        <v>0</v>
      </c>
      <c r="S135" s="43" t="b">
        <f t="shared" si="68"/>
        <v>0</v>
      </c>
      <c r="T135" t="b">
        <f t="shared" si="69"/>
        <v>0</v>
      </c>
      <c r="U135" t="b">
        <f t="shared" si="70"/>
        <v>0</v>
      </c>
      <c r="V135" t="b">
        <f t="shared" si="71"/>
        <v>0</v>
      </c>
      <c r="W135" t="b">
        <f t="shared" si="72"/>
        <v>0</v>
      </c>
      <c r="X135" t="b">
        <f t="shared" si="73"/>
        <v>0</v>
      </c>
      <c r="Y135" t="b">
        <f t="shared" si="74"/>
        <v>0</v>
      </c>
      <c r="Z135" t="b">
        <f t="shared" si="75"/>
        <v>0</v>
      </c>
      <c r="AA135" t="b">
        <f t="shared" si="76"/>
        <v>0</v>
      </c>
      <c r="AB135" t="b">
        <f t="shared" si="77"/>
        <v>0</v>
      </c>
    </row>
    <row r="136" spans="1:28" x14ac:dyDescent="0.35">
      <c r="A136" s="43">
        <f t="shared" si="80"/>
        <v>46400</v>
      </c>
      <c r="B136">
        <f t="shared" si="78"/>
        <v>3</v>
      </c>
      <c r="C136" s="19">
        <f t="shared" si="54"/>
        <v>0</v>
      </c>
      <c r="D136" s="19">
        <f t="shared" si="55"/>
        <v>0.33333333333333331</v>
      </c>
      <c r="E136" s="19">
        <f t="shared" si="56"/>
        <v>0.54166666666666663</v>
      </c>
      <c r="F136" s="19" t="b">
        <f t="shared" si="57"/>
        <v>0</v>
      </c>
      <c r="G136" s="19" t="str">
        <f t="shared" si="58"/>
        <v/>
      </c>
      <c r="H136" s="19" t="str">
        <f t="shared" si="59"/>
        <v/>
      </c>
      <c r="I136" s="19" t="str">
        <f t="shared" si="60"/>
        <v/>
      </c>
      <c r="J136">
        <f t="shared" si="61"/>
        <v>4</v>
      </c>
      <c r="K136" s="19">
        <f ca="1">OFFSET(Calendrier!$B$6,DAY(A136)-1,Paramétrage!J136*6+4)</f>
        <v>0.20833333333333331</v>
      </c>
      <c r="L136" s="19" t="str">
        <f t="shared" si="62"/>
        <v/>
      </c>
      <c r="M136" s="43" t="b">
        <f t="shared" si="63"/>
        <v>0</v>
      </c>
      <c r="N136" s="43" t="b">
        <f t="shared" si="64"/>
        <v>1</v>
      </c>
      <c r="O136" s="43" t="b">
        <f t="shared" si="79"/>
        <v>0</v>
      </c>
      <c r="P136" t="b">
        <f t="shared" si="65"/>
        <v>0</v>
      </c>
      <c r="Q136" s="43" t="b">
        <f t="shared" si="66"/>
        <v>0</v>
      </c>
      <c r="R136" s="43" t="b">
        <f t="shared" si="67"/>
        <v>0</v>
      </c>
      <c r="S136" s="43" t="b">
        <f t="shared" si="68"/>
        <v>0</v>
      </c>
      <c r="T136" t="b">
        <f t="shared" si="69"/>
        <v>0</v>
      </c>
      <c r="U136" t="b">
        <f t="shared" si="70"/>
        <v>0</v>
      </c>
      <c r="V136" t="b">
        <f t="shared" si="71"/>
        <v>0</v>
      </c>
      <c r="W136" t="b">
        <f t="shared" si="72"/>
        <v>0</v>
      </c>
      <c r="X136" t="b">
        <f t="shared" si="73"/>
        <v>0</v>
      </c>
      <c r="Y136" t="b">
        <f t="shared" si="74"/>
        <v>0</v>
      </c>
      <c r="Z136" t="b">
        <f t="shared" si="75"/>
        <v>0</v>
      </c>
      <c r="AA136" t="b">
        <f t="shared" si="76"/>
        <v>0</v>
      </c>
      <c r="AB136" t="b">
        <f t="shared" si="77"/>
        <v>0</v>
      </c>
    </row>
    <row r="137" spans="1:28" x14ac:dyDescent="0.35">
      <c r="A137" s="43">
        <f t="shared" si="80"/>
        <v>46401</v>
      </c>
      <c r="B137">
        <f t="shared" si="78"/>
        <v>4</v>
      </c>
      <c r="C137" s="19">
        <f t="shared" si="54"/>
        <v>3.125E-2</v>
      </c>
      <c r="D137" s="19">
        <f t="shared" si="55"/>
        <v>0.33333333333333331</v>
      </c>
      <c r="E137" s="19">
        <f t="shared" si="56"/>
        <v>0.70833333333333337</v>
      </c>
      <c r="F137" s="19" t="b">
        <f t="shared" si="57"/>
        <v>0</v>
      </c>
      <c r="G137" s="19" t="str">
        <f t="shared" si="58"/>
        <v/>
      </c>
      <c r="H137" s="19" t="str">
        <f t="shared" si="59"/>
        <v/>
      </c>
      <c r="I137" s="19" t="str">
        <f t="shared" si="60"/>
        <v/>
      </c>
      <c r="J137">
        <f t="shared" si="61"/>
        <v>4</v>
      </c>
      <c r="K137" s="19">
        <f ca="1">OFFSET(Calendrier!$B$6,DAY(A137)-1,Paramétrage!J137*6+4)</f>
        <v>0.35763888888888895</v>
      </c>
      <c r="L137" s="19" t="str">
        <f t="shared" si="62"/>
        <v/>
      </c>
      <c r="M137" s="43" t="b">
        <f t="shared" si="63"/>
        <v>0</v>
      </c>
      <c r="N137" s="43" t="b">
        <f t="shared" si="64"/>
        <v>1</v>
      </c>
      <c r="O137" s="43" t="b">
        <f t="shared" si="79"/>
        <v>0</v>
      </c>
      <c r="P137" t="b">
        <f t="shared" si="65"/>
        <v>0</v>
      </c>
      <c r="Q137" s="43" t="b">
        <f t="shared" si="66"/>
        <v>0</v>
      </c>
      <c r="R137" s="43" t="b">
        <f t="shared" si="67"/>
        <v>0</v>
      </c>
      <c r="S137" s="43" t="b">
        <f t="shared" si="68"/>
        <v>0</v>
      </c>
      <c r="T137" t="b">
        <f t="shared" si="69"/>
        <v>0</v>
      </c>
      <c r="U137" t="b">
        <f t="shared" si="70"/>
        <v>0</v>
      </c>
      <c r="V137" t="b">
        <f t="shared" si="71"/>
        <v>0</v>
      </c>
      <c r="W137" t="b">
        <f t="shared" si="72"/>
        <v>0</v>
      </c>
      <c r="X137" t="b">
        <f t="shared" si="73"/>
        <v>0</v>
      </c>
      <c r="Y137" t="b">
        <f t="shared" si="74"/>
        <v>0</v>
      </c>
      <c r="Z137" t="b">
        <f t="shared" si="75"/>
        <v>0</v>
      </c>
      <c r="AA137" t="b">
        <f t="shared" si="76"/>
        <v>0</v>
      </c>
      <c r="AB137" t="b">
        <f t="shared" si="77"/>
        <v>0</v>
      </c>
    </row>
    <row r="138" spans="1:28" x14ac:dyDescent="0.35">
      <c r="A138" s="43">
        <f t="shared" si="80"/>
        <v>46402</v>
      </c>
      <c r="B138">
        <f t="shared" si="78"/>
        <v>5</v>
      </c>
      <c r="C138" s="19">
        <f t="shared" si="54"/>
        <v>0</v>
      </c>
      <c r="D138" s="19">
        <f t="shared" si="55"/>
        <v>0.33333333333333331</v>
      </c>
      <c r="E138" s="19">
        <f t="shared" si="56"/>
        <v>0.70833333333333337</v>
      </c>
      <c r="F138" s="19" t="b">
        <f t="shared" si="57"/>
        <v>0</v>
      </c>
      <c r="G138" s="19" t="str">
        <f t="shared" si="58"/>
        <v/>
      </c>
      <c r="H138" s="19" t="str">
        <f t="shared" si="59"/>
        <v/>
      </c>
      <c r="I138" s="19" t="str">
        <f t="shared" si="60"/>
        <v/>
      </c>
      <c r="J138">
        <f t="shared" si="61"/>
        <v>4</v>
      </c>
      <c r="K138" s="19">
        <f ca="1">OFFSET(Calendrier!$B$6,DAY(A138)-1,Paramétrage!J138*6+4)</f>
        <v>0.38888888888888895</v>
      </c>
      <c r="L138" s="19" t="str">
        <f t="shared" si="62"/>
        <v/>
      </c>
      <c r="M138" s="43" t="b">
        <f t="shared" si="63"/>
        <v>0</v>
      </c>
      <c r="N138" s="43" t="b">
        <f t="shared" si="64"/>
        <v>1</v>
      </c>
      <c r="O138" s="43" t="b">
        <f t="shared" si="79"/>
        <v>0</v>
      </c>
      <c r="P138" t="b">
        <f t="shared" si="65"/>
        <v>0</v>
      </c>
      <c r="Q138" s="43" t="b">
        <f t="shared" si="66"/>
        <v>0</v>
      </c>
      <c r="R138" s="43" t="b">
        <f t="shared" si="67"/>
        <v>0</v>
      </c>
      <c r="S138" s="43" t="b">
        <f t="shared" si="68"/>
        <v>0</v>
      </c>
      <c r="T138" t="b">
        <f t="shared" si="69"/>
        <v>0</v>
      </c>
      <c r="U138" t="b">
        <f t="shared" si="70"/>
        <v>0</v>
      </c>
      <c r="V138" t="b">
        <f t="shared" si="71"/>
        <v>0</v>
      </c>
      <c r="W138" t="b">
        <f t="shared" si="72"/>
        <v>0</v>
      </c>
      <c r="X138" t="b">
        <f t="shared" si="73"/>
        <v>0</v>
      </c>
      <c r="Y138" t="b">
        <f t="shared" si="74"/>
        <v>0</v>
      </c>
      <c r="Z138" t="b">
        <f t="shared" si="75"/>
        <v>0</v>
      </c>
      <c r="AA138" t="b">
        <f t="shared" si="76"/>
        <v>0</v>
      </c>
      <c r="AB138" t="b">
        <f t="shared" si="77"/>
        <v>0</v>
      </c>
    </row>
    <row r="139" spans="1:28" x14ac:dyDescent="0.35">
      <c r="A139" s="43">
        <f t="shared" si="80"/>
        <v>46403</v>
      </c>
      <c r="B139">
        <f t="shared" si="78"/>
        <v>6</v>
      </c>
      <c r="C139" s="19">
        <f t="shared" si="54"/>
        <v>0</v>
      </c>
      <c r="D139" s="19">
        <f t="shared" si="55"/>
        <v>0</v>
      </c>
      <c r="E139" s="19">
        <f t="shared" si="56"/>
        <v>0</v>
      </c>
      <c r="F139" s="19" t="b">
        <f t="shared" si="57"/>
        <v>0</v>
      </c>
      <c r="G139" s="19" t="str">
        <f t="shared" si="58"/>
        <v/>
      </c>
      <c r="H139" s="19" t="str">
        <f t="shared" si="59"/>
        <v/>
      </c>
      <c r="I139" s="19" t="str">
        <f t="shared" si="60"/>
        <v/>
      </c>
      <c r="J139">
        <f t="shared" si="61"/>
        <v>4</v>
      </c>
      <c r="K139" s="19">
        <f ca="1">OFFSET(Calendrier!$B$6,DAY(A139)-1,Paramétrage!J139*6+4)</f>
        <v>0</v>
      </c>
      <c r="L139" s="19" t="str">
        <f t="shared" si="62"/>
        <v/>
      </c>
      <c r="M139" s="43" t="b">
        <f t="shared" si="63"/>
        <v>0</v>
      </c>
      <c r="N139" s="43" t="b">
        <f t="shared" si="64"/>
        <v>0</v>
      </c>
      <c r="O139" s="43" t="b">
        <f t="shared" si="79"/>
        <v>0</v>
      </c>
      <c r="P139" t="b">
        <f t="shared" si="65"/>
        <v>0</v>
      </c>
      <c r="Q139" s="43" t="b">
        <f t="shared" si="66"/>
        <v>1</v>
      </c>
      <c r="R139" s="43" t="b">
        <f t="shared" si="67"/>
        <v>0</v>
      </c>
      <c r="S139" s="43" t="b">
        <f t="shared" si="68"/>
        <v>0</v>
      </c>
      <c r="T139" t="b">
        <f t="shared" si="69"/>
        <v>0</v>
      </c>
      <c r="U139" t="b">
        <f t="shared" si="70"/>
        <v>0</v>
      </c>
      <c r="V139" t="b">
        <f t="shared" si="71"/>
        <v>0</v>
      </c>
      <c r="W139" t="b">
        <f t="shared" si="72"/>
        <v>0</v>
      </c>
      <c r="X139" t="b">
        <f t="shared" si="73"/>
        <v>0</v>
      </c>
      <c r="Y139" t="b">
        <f t="shared" si="74"/>
        <v>0</v>
      </c>
      <c r="Z139" t="b">
        <f t="shared" si="75"/>
        <v>0</v>
      </c>
      <c r="AA139" t="b">
        <f t="shared" si="76"/>
        <v>0</v>
      </c>
      <c r="AB139" t="b">
        <f t="shared" si="77"/>
        <v>0</v>
      </c>
    </row>
    <row r="140" spans="1:28" x14ac:dyDescent="0.35">
      <c r="A140" s="43">
        <f t="shared" si="80"/>
        <v>46404</v>
      </c>
      <c r="B140">
        <f t="shared" si="78"/>
        <v>7</v>
      </c>
      <c r="C140" s="19">
        <f t="shared" si="54"/>
        <v>0</v>
      </c>
      <c r="D140" s="19">
        <f t="shared" si="55"/>
        <v>0</v>
      </c>
      <c r="E140" s="19">
        <f t="shared" si="56"/>
        <v>0</v>
      </c>
      <c r="F140" s="19" t="b">
        <f t="shared" si="57"/>
        <v>0</v>
      </c>
      <c r="G140" s="19" t="str">
        <f t="shared" si="58"/>
        <v/>
      </c>
      <c r="H140" s="19" t="str">
        <f t="shared" si="59"/>
        <v/>
      </c>
      <c r="I140" s="19" t="str">
        <f t="shared" si="60"/>
        <v/>
      </c>
      <c r="J140">
        <f t="shared" si="61"/>
        <v>4</v>
      </c>
      <c r="K140" s="19">
        <f ca="1">OFFSET(Calendrier!$B$6,DAY(A140)-1,Paramétrage!J140*6+4)</f>
        <v>0</v>
      </c>
      <c r="L140" s="19" t="str">
        <f t="shared" si="62"/>
        <v/>
      </c>
      <c r="M140" s="43" t="b">
        <f t="shared" si="63"/>
        <v>0</v>
      </c>
      <c r="N140" s="43" t="b">
        <f t="shared" si="64"/>
        <v>0</v>
      </c>
      <c r="O140" s="43" t="b">
        <f t="shared" si="79"/>
        <v>0</v>
      </c>
      <c r="P140" t="b">
        <f t="shared" si="65"/>
        <v>0</v>
      </c>
      <c r="Q140" s="43" t="b">
        <f t="shared" si="66"/>
        <v>1</v>
      </c>
      <c r="R140" s="43" t="b">
        <f t="shared" si="67"/>
        <v>0</v>
      </c>
      <c r="S140" s="43" t="b">
        <f t="shared" si="68"/>
        <v>0</v>
      </c>
      <c r="T140" t="b">
        <f t="shared" si="69"/>
        <v>0</v>
      </c>
      <c r="U140" t="b">
        <f t="shared" si="70"/>
        <v>0</v>
      </c>
      <c r="V140" t="b">
        <f t="shared" si="71"/>
        <v>0</v>
      </c>
      <c r="W140" t="b">
        <f t="shared" si="72"/>
        <v>0</v>
      </c>
      <c r="X140" t="b">
        <f t="shared" si="73"/>
        <v>0</v>
      </c>
      <c r="Y140" t="b">
        <f t="shared" si="74"/>
        <v>0</v>
      </c>
      <c r="Z140" t="b">
        <f t="shared" si="75"/>
        <v>0</v>
      </c>
      <c r="AA140" t="b">
        <f t="shared" si="76"/>
        <v>0</v>
      </c>
      <c r="AB140" t="b">
        <f t="shared" si="77"/>
        <v>0</v>
      </c>
    </row>
    <row r="141" spans="1:28" x14ac:dyDescent="0.35">
      <c r="A141" s="43">
        <f t="shared" si="80"/>
        <v>46405</v>
      </c>
      <c r="B141">
        <f t="shared" si="78"/>
        <v>1</v>
      </c>
      <c r="C141" s="19">
        <f t="shared" si="54"/>
        <v>3.125E-2</v>
      </c>
      <c r="D141" s="19">
        <f t="shared" si="55"/>
        <v>0.33333333333333331</v>
      </c>
      <c r="E141" s="19">
        <f t="shared" si="56"/>
        <v>0.70833333333333337</v>
      </c>
      <c r="F141" s="19" t="b">
        <f t="shared" si="57"/>
        <v>0</v>
      </c>
      <c r="G141" s="19" t="str">
        <f t="shared" si="58"/>
        <v/>
      </c>
      <c r="H141" s="19" t="str">
        <f t="shared" si="59"/>
        <v/>
      </c>
      <c r="I141" s="19" t="str">
        <f t="shared" si="60"/>
        <v/>
      </c>
      <c r="J141">
        <f t="shared" si="61"/>
        <v>4</v>
      </c>
      <c r="K141" s="19">
        <f ca="1">OFFSET(Calendrier!$B$6,DAY(A141)-1,Paramétrage!J141*6+4)</f>
        <v>0.35763888888888895</v>
      </c>
      <c r="L141" s="19" t="str">
        <f t="shared" si="62"/>
        <v/>
      </c>
      <c r="M141" s="43" t="b">
        <f t="shared" si="63"/>
        <v>0</v>
      </c>
      <c r="N141" s="43" t="b">
        <f t="shared" si="64"/>
        <v>1</v>
      </c>
      <c r="O141" s="43" t="b">
        <f t="shared" si="79"/>
        <v>0</v>
      </c>
      <c r="P141" t="b">
        <f t="shared" si="65"/>
        <v>0</v>
      </c>
      <c r="Q141" s="43" t="b">
        <f t="shared" si="66"/>
        <v>0</v>
      </c>
      <c r="R141" s="43" t="b">
        <f t="shared" si="67"/>
        <v>0</v>
      </c>
      <c r="S141" s="43" t="b">
        <f t="shared" si="68"/>
        <v>0</v>
      </c>
      <c r="T141" t="b">
        <f t="shared" si="69"/>
        <v>0</v>
      </c>
      <c r="U141" t="b">
        <f t="shared" si="70"/>
        <v>0</v>
      </c>
      <c r="V141" t="b">
        <f t="shared" si="71"/>
        <v>0</v>
      </c>
      <c r="W141" t="b">
        <f t="shared" si="72"/>
        <v>0</v>
      </c>
      <c r="X141" t="b">
        <f t="shared" si="73"/>
        <v>0</v>
      </c>
      <c r="Y141" t="b">
        <f t="shared" si="74"/>
        <v>0</v>
      </c>
      <c r="Z141" t="b">
        <f t="shared" si="75"/>
        <v>0</v>
      </c>
      <c r="AA141" t="b">
        <f t="shared" si="76"/>
        <v>0</v>
      </c>
      <c r="AB141" t="b">
        <f t="shared" si="77"/>
        <v>0</v>
      </c>
    </row>
    <row r="142" spans="1:28" x14ac:dyDescent="0.35">
      <c r="A142" s="43">
        <f t="shared" si="80"/>
        <v>46406</v>
      </c>
      <c r="B142">
        <f t="shared" si="78"/>
        <v>2</v>
      </c>
      <c r="C142" s="19">
        <f t="shared" si="54"/>
        <v>3.125E-2</v>
      </c>
      <c r="D142" s="19">
        <f t="shared" si="55"/>
        <v>0.33333333333333331</v>
      </c>
      <c r="E142" s="19">
        <f t="shared" si="56"/>
        <v>0.75</v>
      </c>
      <c r="F142" s="19" t="b">
        <f t="shared" si="57"/>
        <v>0</v>
      </c>
      <c r="G142" s="19" t="str">
        <f t="shared" si="58"/>
        <v/>
      </c>
      <c r="H142" s="19" t="str">
        <f t="shared" si="59"/>
        <v/>
      </c>
      <c r="I142" s="19" t="str">
        <f t="shared" si="60"/>
        <v/>
      </c>
      <c r="J142">
        <f t="shared" si="61"/>
        <v>4</v>
      </c>
      <c r="K142" s="19">
        <f ca="1">OFFSET(Calendrier!$B$6,DAY(A142)-1,Paramétrage!J142*6+4)</f>
        <v>0.39930555555555558</v>
      </c>
      <c r="L142" s="19" t="str">
        <f t="shared" si="62"/>
        <v/>
      </c>
      <c r="M142" s="43" t="b">
        <f t="shared" si="63"/>
        <v>0</v>
      </c>
      <c r="N142" s="43" t="b">
        <f t="shared" si="64"/>
        <v>1</v>
      </c>
      <c r="O142" s="43" t="b">
        <f t="shared" si="79"/>
        <v>0</v>
      </c>
      <c r="P142" t="b">
        <f t="shared" si="65"/>
        <v>0</v>
      </c>
      <c r="Q142" s="43" t="b">
        <f t="shared" si="66"/>
        <v>0</v>
      </c>
      <c r="R142" s="43" t="b">
        <f t="shared" si="67"/>
        <v>0</v>
      </c>
      <c r="S142" s="43" t="b">
        <f t="shared" si="68"/>
        <v>0</v>
      </c>
      <c r="T142" t="b">
        <f t="shared" si="69"/>
        <v>0</v>
      </c>
      <c r="U142" t="b">
        <f t="shared" si="70"/>
        <v>0</v>
      </c>
      <c r="V142" t="b">
        <f t="shared" si="71"/>
        <v>0</v>
      </c>
      <c r="W142" t="b">
        <f t="shared" si="72"/>
        <v>0</v>
      </c>
      <c r="X142" t="b">
        <f t="shared" si="73"/>
        <v>0</v>
      </c>
      <c r="Y142" t="b">
        <f t="shared" si="74"/>
        <v>0</v>
      </c>
      <c r="Z142" t="b">
        <f t="shared" si="75"/>
        <v>0</v>
      </c>
      <c r="AA142" t="b">
        <f t="shared" si="76"/>
        <v>0</v>
      </c>
      <c r="AB142" t="b">
        <f t="shared" si="77"/>
        <v>0</v>
      </c>
    </row>
    <row r="143" spans="1:28" x14ac:dyDescent="0.35">
      <c r="A143" s="43">
        <f t="shared" si="80"/>
        <v>46407</v>
      </c>
      <c r="B143">
        <f t="shared" si="78"/>
        <v>3</v>
      </c>
      <c r="C143" s="19">
        <f t="shared" si="54"/>
        <v>0</v>
      </c>
      <c r="D143" s="19">
        <f t="shared" si="55"/>
        <v>0.33333333333333331</v>
      </c>
      <c r="E143" s="19">
        <f t="shared" si="56"/>
        <v>0.54166666666666663</v>
      </c>
      <c r="F143" s="19" t="b">
        <f t="shared" si="57"/>
        <v>0</v>
      </c>
      <c r="G143" s="19" t="str">
        <f t="shared" si="58"/>
        <v/>
      </c>
      <c r="H143" s="19" t="str">
        <f t="shared" si="59"/>
        <v/>
      </c>
      <c r="I143" s="19" t="str">
        <f t="shared" si="60"/>
        <v/>
      </c>
      <c r="J143">
        <f t="shared" si="61"/>
        <v>4</v>
      </c>
      <c r="K143" s="19">
        <f ca="1">OFFSET(Calendrier!$B$6,DAY(A143)-1,Paramétrage!J143*6+4)</f>
        <v>0.20833333333333331</v>
      </c>
      <c r="L143" s="19" t="str">
        <f t="shared" si="62"/>
        <v/>
      </c>
      <c r="M143" s="43" t="b">
        <f t="shared" si="63"/>
        <v>0</v>
      </c>
      <c r="N143" s="43" t="b">
        <f t="shared" si="64"/>
        <v>1</v>
      </c>
      <c r="O143" s="43" t="b">
        <f t="shared" si="79"/>
        <v>0</v>
      </c>
      <c r="P143" t="b">
        <f t="shared" si="65"/>
        <v>0</v>
      </c>
      <c r="Q143" s="43" t="b">
        <f t="shared" si="66"/>
        <v>0</v>
      </c>
      <c r="R143" s="43" t="b">
        <f t="shared" si="67"/>
        <v>0</v>
      </c>
      <c r="S143" s="43" t="b">
        <f t="shared" si="68"/>
        <v>0</v>
      </c>
      <c r="T143" t="b">
        <f t="shared" si="69"/>
        <v>0</v>
      </c>
      <c r="U143" t="b">
        <f t="shared" si="70"/>
        <v>0</v>
      </c>
      <c r="V143" t="b">
        <f t="shared" si="71"/>
        <v>0</v>
      </c>
      <c r="W143" t="b">
        <f t="shared" si="72"/>
        <v>0</v>
      </c>
      <c r="X143" t="b">
        <f t="shared" si="73"/>
        <v>0</v>
      </c>
      <c r="Y143" t="b">
        <f t="shared" si="74"/>
        <v>0</v>
      </c>
      <c r="Z143" t="b">
        <f t="shared" si="75"/>
        <v>0</v>
      </c>
      <c r="AA143" t="b">
        <f t="shared" si="76"/>
        <v>0</v>
      </c>
      <c r="AB143" t="b">
        <f t="shared" si="77"/>
        <v>0</v>
      </c>
    </row>
    <row r="144" spans="1:28" x14ac:dyDescent="0.35">
      <c r="A144" s="43">
        <f t="shared" si="80"/>
        <v>46408</v>
      </c>
      <c r="B144">
        <f t="shared" si="78"/>
        <v>4</v>
      </c>
      <c r="C144" s="19">
        <f t="shared" si="54"/>
        <v>3.125E-2</v>
      </c>
      <c r="D144" s="19">
        <f t="shared" si="55"/>
        <v>0.33333333333333331</v>
      </c>
      <c r="E144" s="19">
        <f t="shared" si="56"/>
        <v>0.70833333333333337</v>
      </c>
      <c r="F144" s="19" t="b">
        <f t="shared" si="57"/>
        <v>0</v>
      </c>
      <c r="G144" s="19" t="str">
        <f t="shared" si="58"/>
        <v/>
      </c>
      <c r="H144" s="19" t="str">
        <f t="shared" si="59"/>
        <v/>
      </c>
      <c r="I144" s="19" t="str">
        <f t="shared" si="60"/>
        <v/>
      </c>
      <c r="J144">
        <f t="shared" si="61"/>
        <v>4</v>
      </c>
      <c r="K144" s="19">
        <f ca="1">OFFSET(Calendrier!$B$6,DAY(A144)-1,Paramétrage!J144*6+4)</f>
        <v>0.35763888888888895</v>
      </c>
      <c r="L144" s="19" t="str">
        <f t="shared" si="62"/>
        <v/>
      </c>
      <c r="M144" s="43" t="b">
        <f t="shared" si="63"/>
        <v>0</v>
      </c>
      <c r="N144" s="43" t="b">
        <f t="shared" si="64"/>
        <v>1</v>
      </c>
      <c r="O144" s="43" t="b">
        <f t="shared" si="79"/>
        <v>0</v>
      </c>
      <c r="P144" t="b">
        <f t="shared" si="65"/>
        <v>0</v>
      </c>
      <c r="Q144" s="43" t="b">
        <f t="shared" si="66"/>
        <v>0</v>
      </c>
      <c r="R144" s="43" t="b">
        <f t="shared" si="67"/>
        <v>0</v>
      </c>
      <c r="S144" s="43" t="b">
        <f t="shared" si="68"/>
        <v>0</v>
      </c>
      <c r="T144" t="b">
        <f t="shared" si="69"/>
        <v>0</v>
      </c>
      <c r="U144" t="b">
        <f t="shared" si="70"/>
        <v>0</v>
      </c>
      <c r="V144" t="b">
        <f t="shared" si="71"/>
        <v>0</v>
      </c>
      <c r="W144" t="b">
        <f t="shared" si="72"/>
        <v>0</v>
      </c>
      <c r="X144" t="b">
        <f t="shared" si="73"/>
        <v>0</v>
      </c>
      <c r="Y144" t="b">
        <f t="shared" si="74"/>
        <v>0</v>
      </c>
      <c r="Z144" t="b">
        <f t="shared" si="75"/>
        <v>0</v>
      </c>
      <c r="AA144" t="b">
        <f t="shared" si="76"/>
        <v>0</v>
      </c>
      <c r="AB144" t="b">
        <f t="shared" si="77"/>
        <v>0</v>
      </c>
    </row>
    <row r="145" spans="1:28" x14ac:dyDescent="0.35">
      <c r="A145" s="43">
        <f t="shared" si="80"/>
        <v>46409</v>
      </c>
      <c r="B145">
        <f t="shared" si="78"/>
        <v>5</v>
      </c>
      <c r="C145" s="19">
        <f t="shared" si="54"/>
        <v>0</v>
      </c>
      <c r="D145" s="19">
        <f t="shared" si="55"/>
        <v>0.33333333333333331</v>
      </c>
      <c r="E145" s="19">
        <f t="shared" si="56"/>
        <v>0.70833333333333337</v>
      </c>
      <c r="F145" s="19" t="b">
        <f t="shared" si="57"/>
        <v>0</v>
      </c>
      <c r="G145" s="19" t="str">
        <f t="shared" si="58"/>
        <v/>
      </c>
      <c r="H145" s="19" t="str">
        <f t="shared" si="59"/>
        <v/>
      </c>
      <c r="I145" s="19" t="str">
        <f t="shared" si="60"/>
        <v/>
      </c>
      <c r="J145">
        <f t="shared" si="61"/>
        <v>4</v>
      </c>
      <c r="K145" s="19">
        <f ca="1">OFFSET(Calendrier!$B$6,DAY(A145)-1,Paramétrage!J145*6+4)</f>
        <v>0.38888888888888895</v>
      </c>
      <c r="L145" s="19" t="str">
        <f t="shared" si="62"/>
        <v/>
      </c>
      <c r="M145" s="43" t="b">
        <f t="shared" si="63"/>
        <v>0</v>
      </c>
      <c r="N145" s="43" t="b">
        <f t="shared" si="64"/>
        <v>1</v>
      </c>
      <c r="O145" s="43" t="b">
        <f t="shared" si="79"/>
        <v>0</v>
      </c>
      <c r="P145" t="b">
        <f t="shared" si="65"/>
        <v>0</v>
      </c>
      <c r="Q145" s="43" t="b">
        <f t="shared" si="66"/>
        <v>0</v>
      </c>
      <c r="R145" s="43" t="b">
        <f t="shared" si="67"/>
        <v>0</v>
      </c>
      <c r="S145" s="43" t="b">
        <f t="shared" si="68"/>
        <v>0</v>
      </c>
      <c r="T145" t="b">
        <f t="shared" si="69"/>
        <v>0</v>
      </c>
      <c r="U145" t="b">
        <f t="shared" si="70"/>
        <v>0</v>
      </c>
      <c r="V145" t="b">
        <f t="shared" si="71"/>
        <v>0</v>
      </c>
      <c r="W145" t="b">
        <f t="shared" si="72"/>
        <v>0</v>
      </c>
      <c r="X145" t="b">
        <f t="shared" si="73"/>
        <v>0</v>
      </c>
      <c r="Y145" t="b">
        <f t="shared" si="74"/>
        <v>0</v>
      </c>
      <c r="Z145" t="b">
        <f t="shared" si="75"/>
        <v>0</v>
      </c>
      <c r="AA145" t="b">
        <f t="shared" si="76"/>
        <v>0</v>
      </c>
      <c r="AB145" t="b">
        <f t="shared" si="77"/>
        <v>0</v>
      </c>
    </row>
    <row r="146" spans="1:28" x14ac:dyDescent="0.35">
      <c r="A146" s="43">
        <f t="shared" si="80"/>
        <v>46410</v>
      </c>
      <c r="B146">
        <f t="shared" si="78"/>
        <v>6</v>
      </c>
      <c r="C146" s="19">
        <f t="shared" si="54"/>
        <v>0</v>
      </c>
      <c r="D146" s="19">
        <f t="shared" si="55"/>
        <v>0</v>
      </c>
      <c r="E146" s="19">
        <f t="shared" si="56"/>
        <v>0</v>
      </c>
      <c r="F146" s="19" t="b">
        <f t="shared" si="57"/>
        <v>0</v>
      </c>
      <c r="G146" s="19" t="str">
        <f t="shared" si="58"/>
        <v/>
      </c>
      <c r="H146" s="19" t="str">
        <f t="shared" si="59"/>
        <v/>
      </c>
      <c r="I146" s="19" t="str">
        <f t="shared" si="60"/>
        <v/>
      </c>
      <c r="J146">
        <f t="shared" si="61"/>
        <v>4</v>
      </c>
      <c r="K146" s="19">
        <f ca="1">OFFSET(Calendrier!$B$6,DAY(A146)-1,Paramétrage!J146*6+4)</f>
        <v>0</v>
      </c>
      <c r="L146" s="19" t="str">
        <f t="shared" si="62"/>
        <v/>
      </c>
      <c r="M146" s="43" t="b">
        <f t="shared" si="63"/>
        <v>0</v>
      </c>
      <c r="N146" s="43" t="b">
        <f t="shared" si="64"/>
        <v>0</v>
      </c>
      <c r="O146" s="43" t="b">
        <f t="shared" si="79"/>
        <v>0</v>
      </c>
      <c r="P146" t="b">
        <f t="shared" si="65"/>
        <v>0</v>
      </c>
      <c r="Q146" s="43" t="b">
        <f t="shared" si="66"/>
        <v>1</v>
      </c>
      <c r="R146" s="43" t="b">
        <f t="shared" si="67"/>
        <v>0</v>
      </c>
      <c r="S146" s="43" t="b">
        <f t="shared" si="68"/>
        <v>0</v>
      </c>
      <c r="T146" t="b">
        <f t="shared" si="69"/>
        <v>0</v>
      </c>
      <c r="U146" t="b">
        <f t="shared" si="70"/>
        <v>0</v>
      </c>
      <c r="V146" t="b">
        <f t="shared" si="71"/>
        <v>0</v>
      </c>
      <c r="W146" t="b">
        <f t="shared" si="72"/>
        <v>0</v>
      </c>
      <c r="X146" t="b">
        <f t="shared" si="73"/>
        <v>0</v>
      </c>
      <c r="Y146" t="b">
        <f t="shared" si="74"/>
        <v>0</v>
      </c>
      <c r="Z146" t="b">
        <f t="shared" si="75"/>
        <v>0</v>
      </c>
      <c r="AA146" t="b">
        <f t="shared" si="76"/>
        <v>0</v>
      </c>
      <c r="AB146" t="b">
        <f t="shared" si="77"/>
        <v>0</v>
      </c>
    </row>
    <row r="147" spans="1:28" x14ac:dyDescent="0.35">
      <c r="A147" s="43">
        <f t="shared" si="80"/>
        <v>46411</v>
      </c>
      <c r="B147">
        <f t="shared" si="78"/>
        <v>7</v>
      </c>
      <c r="C147" s="19">
        <f t="shared" si="54"/>
        <v>0</v>
      </c>
      <c r="D147" s="19">
        <f t="shared" si="55"/>
        <v>0</v>
      </c>
      <c r="E147" s="19">
        <f t="shared" si="56"/>
        <v>0</v>
      </c>
      <c r="F147" s="19" t="b">
        <f t="shared" si="57"/>
        <v>0</v>
      </c>
      <c r="G147" s="19" t="str">
        <f t="shared" si="58"/>
        <v/>
      </c>
      <c r="H147" s="19" t="str">
        <f t="shared" si="59"/>
        <v/>
      </c>
      <c r="I147" s="19" t="str">
        <f t="shared" si="60"/>
        <v/>
      </c>
      <c r="J147">
        <f t="shared" si="61"/>
        <v>4</v>
      </c>
      <c r="K147" s="19">
        <f ca="1">OFFSET(Calendrier!$B$6,DAY(A147)-1,Paramétrage!J147*6+4)</f>
        <v>0</v>
      </c>
      <c r="L147" s="19" t="str">
        <f t="shared" si="62"/>
        <v/>
      </c>
      <c r="M147" s="43" t="b">
        <f t="shared" si="63"/>
        <v>0</v>
      </c>
      <c r="N147" s="43" t="b">
        <f t="shared" si="64"/>
        <v>0</v>
      </c>
      <c r="O147" s="43" t="b">
        <f t="shared" si="79"/>
        <v>0</v>
      </c>
      <c r="P147" t="b">
        <f t="shared" si="65"/>
        <v>0</v>
      </c>
      <c r="Q147" s="43" t="b">
        <f t="shared" si="66"/>
        <v>1</v>
      </c>
      <c r="R147" s="43" t="b">
        <f t="shared" si="67"/>
        <v>0</v>
      </c>
      <c r="S147" s="43" t="b">
        <f t="shared" si="68"/>
        <v>0</v>
      </c>
      <c r="T147" t="b">
        <f t="shared" si="69"/>
        <v>0</v>
      </c>
      <c r="U147" t="b">
        <f t="shared" si="70"/>
        <v>0</v>
      </c>
      <c r="V147" t="b">
        <f t="shared" si="71"/>
        <v>0</v>
      </c>
      <c r="W147" t="b">
        <f t="shared" si="72"/>
        <v>0</v>
      </c>
      <c r="X147" t="b">
        <f t="shared" si="73"/>
        <v>0</v>
      </c>
      <c r="Y147" t="b">
        <f t="shared" si="74"/>
        <v>0</v>
      </c>
      <c r="Z147" t="b">
        <f t="shared" si="75"/>
        <v>0</v>
      </c>
      <c r="AA147" t="b">
        <f t="shared" si="76"/>
        <v>0</v>
      </c>
      <c r="AB147" t="b">
        <f t="shared" si="77"/>
        <v>0</v>
      </c>
    </row>
    <row r="148" spans="1:28" x14ac:dyDescent="0.35">
      <c r="A148" s="43">
        <f t="shared" si="80"/>
        <v>46412</v>
      </c>
      <c r="B148">
        <f t="shared" si="78"/>
        <v>1</v>
      </c>
      <c r="C148" s="19">
        <f t="shared" si="54"/>
        <v>3.125E-2</v>
      </c>
      <c r="D148" s="19">
        <f t="shared" si="55"/>
        <v>0.33333333333333331</v>
      </c>
      <c r="E148" s="19">
        <f t="shared" si="56"/>
        <v>0.70833333333333337</v>
      </c>
      <c r="F148" s="19" t="b">
        <f t="shared" si="57"/>
        <v>0</v>
      </c>
      <c r="G148" s="19" t="str">
        <f t="shared" si="58"/>
        <v/>
      </c>
      <c r="H148" s="19" t="str">
        <f t="shared" si="59"/>
        <v/>
      </c>
      <c r="I148" s="19" t="str">
        <f t="shared" si="60"/>
        <v/>
      </c>
      <c r="J148">
        <f t="shared" si="61"/>
        <v>4</v>
      </c>
      <c r="K148" s="19">
        <f ca="1">OFFSET(Calendrier!$B$6,DAY(A148)-1,Paramétrage!J148*6+4)</f>
        <v>0.35763888888888895</v>
      </c>
      <c r="L148" s="19" t="str">
        <f t="shared" si="62"/>
        <v/>
      </c>
      <c r="M148" s="43" t="b">
        <f t="shared" si="63"/>
        <v>0</v>
      </c>
      <c r="N148" s="43" t="b">
        <f t="shared" si="64"/>
        <v>1</v>
      </c>
      <c r="O148" s="43" t="b">
        <f t="shared" si="79"/>
        <v>0</v>
      </c>
      <c r="P148" t="b">
        <f t="shared" si="65"/>
        <v>0</v>
      </c>
      <c r="Q148" s="43" t="b">
        <f t="shared" si="66"/>
        <v>0</v>
      </c>
      <c r="R148" s="43" t="b">
        <f t="shared" si="67"/>
        <v>0</v>
      </c>
      <c r="S148" s="43" t="b">
        <f t="shared" si="68"/>
        <v>0</v>
      </c>
      <c r="T148" t="b">
        <f t="shared" si="69"/>
        <v>0</v>
      </c>
      <c r="U148" t="b">
        <f t="shared" si="70"/>
        <v>0</v>
      </c>
      <c r="V148" t="b">
        <f t="shared" si="71"/>
        <v>0</v>
      </c>
      <c r="W148" t="b">
        <f t="shared" si="72"/>
        <v>0</v>
      </c>
      <c r="X148" t="b">
        <f t="shared" si="73"/>
        <v>0</v>
      </c>
      <c r="Y148" t="b">
        <f t="shared" si="74"/>
        <v>0</v>
      </c>
      <c r="Z148" t="b">
        <f t="shared" si="75"/>
        <v>0</v>
      </c>
      <c r="AA148" t="b">
        <f t="shared" si="76"/>
        <v>0</v>
      </c>
      <c r="AB148" t="b">
        <f t="shared" si="77"/>
        <v>0</v>
      </c>
    </row>
    <row r="149" spans="1:28" x14ac:dyDescent="0.35">
      <c r="A149" s="43">
        <f t="shared" si="80"/>
        <v>46413</v>
      </c>
      <c r="B149">
        <f t="shared" si="78"/>
        <v>2</v>
      </c>
      <c r="C149" s="19">
        <f t="shared" si="54"/>
        <v>3.125E-2</v>
      </c>
      <c r="D149" s="19">
        <f t="shared" si="55"/>
        <v>0.33333333333333331</v>
      </c>
      <c r="E149" s="19">
        <f t="shared" si="56"/>
        <v>0.75</v>
      </c>
      <c r="F149" s="19" t="b">
        <f t="shared" si="57"/>
        <v>0</v>
      </c>
      <c r="G149" s="19" t="str">
        <f t="shared" si="58"/>
        <v/>
      </c>
      <c r="H149" s="19" t="str">
        <f t="shared" si="59"/>
        <v/>
      </c>
      <c r="I149" s="19" t="str">
        <f t="shared" si="60"/>
        <v/>
      </c>
      <c r="J149">
        <f t="shared" si="61"/>
        <v>4</v>
      </c>
      <c r="K149" s="19">
        <f ca="1">OFFSET(Calendrier!$B$6,DAY(A149)-1,Paramétrage!J149*6+4)</f>
        <v>0.39930555555555558</v>
      </c>
      <c r="L149" s="19" t="str">
        <f t="shared" si="62"/>
        <v/>
      </c>
      <c r="M149" s="43" t="b">
        <f t="shared" si="63"/>
        <v>0</v>
      </c>
      <c r="N149" s="43" t="b">
        <f t="shared" si="64"/>
        <v>1</v>
      </c>
      <c r="O149" s="43" t="b">
        <f t="shared" si="79"/>
        <v>0</v>
      </c>
      <c r="P149" t="b">
        <f t="shared" si="65"/>
        <v>0</v>
      </c>
      <c r="Q149" s="43" t="b">
        <f t="shared" si="66"/>
        <v>0</v>
      </c>
      <c r="R149" s="43" t="b">
        <f t="shared" si="67"/>
        <v>0</v>
      </c>
      <c r="S149" s="43" t="b">
        <f t="shared" si="68"/>
        <v>0</v>
      </c>
      <c r="T149" t="b">
        <f t="shared" si="69"/>
        <v>0</v>
      </c>
      <c r="U149" t="b">
        <f t="shared" si="70"/>
        <v>0</v>
      </c>
      <c r="V149" t="b">
        <f t="shared" si="71"/>
        <v>0</v>
      </c>
      <c r="W149" t="b">
        <f t="shared" si="72"/>
        <v>0</v>
      </c>
      <c r="X149" t="b">
        <f t="shared" si="73"/>
        <v>0</v>
      </c>
      <c r="Y149" t="b">
        <f t="shared" si="74"/>
        <v>0</v>
      </c>
      <c r="Z149" t="b">
        <f t="shared" si="75"/>
        <v>0</v>
      </c>
      <c r="AA149" t="b">
        <f t="shared" si="76"/>
        <v>0</v>
      </c>
      <c r="AB149" t="b">
        <f t="shared" si="77"/>
        <v>0</v>
      </c>
    </row>
    <row r="150" spans="1:28" x14ac:dyDescent="0.35">
      <c r="A150" s="43">
        <f t="shared" si="80"/>
        <v>46414</v>
      </c>
      <c r="B150">
        <f t="shared" si="78"/>
        <v>3</v>
      </c>
      <c r="C150" s="19">
        <f t="shared" si="54"/>
        <v>0</v>
      </c>
      <c r="D150" s="19">
        <f t="shared" si="55"/>
        <v>0.33333333333333331</v>
      </c>
      <c r="E150" s="19">
        <f t="shared" si="56"/>
        <v>0.54166666666666663</v>
      </c>
      <c r="F150" s="19" t="b">
        <f t="shared" si="57"/>
        <v>0</v>
      </c>
      <c r="G150" s="19" t="str">
        <f t="shared" si="58"/>
        <v/>
      </c>
      <c r="H150" s="19" t="str">
        <f t="shared" si="59"/>
        <v/>
      </c>
      <c r="I150" s="19" t="str">
        <f t="shared" si="60"/>
        <v/>
      </c>
      <c r="J150">
        <f t="shared" si="61"/>
        <v>4</v>
      </c>
      <c r="K150" s="19">
        <f ca="1">OFFSET(Calendrier!$B$6,DAY(A150)-1,Paramétrage!J150*6+4)</f>
        <v>0.20833333333333331</v>
      </c>
      <c r="L150" s="19" t="str">
        <f t="shared" si="62"/>
        <v/>
      </c>
      <c r="M150" s="43" t="b">
        <f t="shared" si="63"/>
        <v>0</v>
      </c>
      <c r="N150" s="43" t="b">
        <f t="shared" si="64"/>
        <v>1</v>
      </c>
      <c r="O150" s="43" t="b">
        <f t="shared" si="79"/>
        <v>0</v>
      </c>
      <c r="P150" t="b">
        <f t="shared" si="65"/>
        <v>0</v>
      </c>
      <c r="Q150" s="43" t="b">
        <f t="shared" si="66"/>
        <v>0</v>
      </c>
      <c r="R150" s="43" t="b">
        <f t="shared" si="67"/>
        <v>0</v>
      </c>
      <c r="S150" s="43" t="b">
        <f t="shared" si="68"/>
        <v>0</v>
      </c>
      <c r="T150" t="b">
        <f t="shared" si="69"/>
        <v>0</v>
      </c>
      <c r="U150" t="b">
        <f t="shared" si="70"/>
        <v>0</v>
      </c>
      <c r="V150" t="b">
        <f t="shared" si="71"/>
        <v>0</v>
      </c>
      <c r="W150" t="b">
        <f t="shared" si="72"/>
        <v>0</v>
      </c>
      <c r="X150" t="b">
        <f t="shared" si="73"/>
        <v>0</v>
      </c>
      <c r="Y150" t="b">
        <f t="shared" si="74"/>
        <v>0</v>
      </c>
      <c r="Z150" t="b">
        <f t="shared" si="75"/>
        <v>0</v>
      </c>
      <c r="AA150" t="b">
        <f t="shared" si="76"/>
        <v>0</v>
      </c>
      <c r="AB150" t="b">
        <f t="shared" si="77"/>
        <v>0</v>
      </c>
    </row>
    <row r="151" spans="1:28" x14ac:dyDescent="0.35">
      <c r="A151" s="43">
        <f t="shared" si="80"/>
        <v>46415</v>
      </c>
      <c r="B151">
        <f t="shared" si="78"/>
        <v>4</v>
      </c>
      <c r="C151" s="19">
        <f t="shared" si="54"/>
        <v>3.125E-2</v>
      </c>
      <c r="D151" s="19">
        <f t="shared" si="55"/>
        <v>0.33333333333333331</v>
      </c>
      <c r="E151" s="19">
        <f t="shared" si="56"/>
        <v>0.70833333333333337</v>
      </c>
      <c r="F151" s="19" t="b">
        <f t="shared" si="57"/>
        <v>0</v>
      </c>
      <c r="G151" s="19" t="str">
        <f t="shared" si="58"/>
        <v/>
      </c>
      <c r="H151" s="19" t="str">
        <f t="shared" si="59"/>
        <v/>
      </c>
      <c r="I151" s="19" t="str">
        <f t="shared" si="60"/>
        <v/>
      </c>
      <c r="J151">
        <f t="shared" si="61"/>
        <v>4</v>
      </c>
      <c r="K151" s="19">
        <f ca="1">OFFSET(Calendrier!$B$6,DAY(A151)-1,Paramétrage!J151*6+4)</f>
        <v>0.35763888888888895</v>
      </c>
      <c r="L151" s="19" t="str">
        <f t="shared" si="62"/>
        <v/>
      </c>
      <c r="M151" s="43" t="b">
        <f t="shared" si="63"/>
        <v>0</v>
      </c>
      <c r="N151" s="43" t="b">
        <f t="shared" si="64"/>
        <v>1</v>
      </c>
      <c r="O151" s="43" t="b">
        <f t="shared" si="79"/>
        <v>0</v>
      </c>
      <c r="P151" t="b">
        <f t="shared" si="65"/>
        <v>0</v>
      </c>
      <c r="Q151" s="43" t="b">
        <f t="shared" si="66"/>
        <v>0</v>
      </c>
      <c r="R151" s="43" t="b">
        <f t="shared" si="67"/>
        <v>0</v>
      </c>
      <c r="S151" s="43" t="b">
        <f t="shared" si="68"/>
        <v>0</v>
      </c>
      <c r="T151" t="b">
        <f t="shared" si="69"/>
        <v>0</v>
      </c>
      <c r="U151" t="b">
        <f t="shared" si="70"/>
        <v>0</v>
      </c>
      <c r="V151" t="b">
        <f t="shared" si="71"/>
        <v>0</v>
      </c>
      <c r="W151" t="b">
        <f t="shared" si="72"/>
        <v>0</v>
      </c>
      <c r="X151" t="b">
        <f t="shared" si="73"/>
        <v>0</v>
      </c>
      <c r="Y151" t="b">
        <f t="shared" si="74"/>
        <v>0</v>
      </c>
      <c r="Z151" t="b">
        <f t="shared" si="75"/>
        <v>0</v>
      </c>
      <c r="AA151" t="b">
        <f t="shared" si="76"/>
        <v>0</v>
      </c>
      <c r="AB151" t="b">
        <f t="shared" si="77"/>
        <v>0</v>
      </c>
    </row>
    <row r="152" spans="1:28" x14ac:dyDescent="0.35">
      <c r="A152" s="43">
        <f t="shared" si="80"/>
        <v>46416</v>
      </c>
      <c r="B152">
        <f t="shared" si="78"/>
        <v>5</v>
      </c>
      <c r="C152" s="19">
        <f t="shared" si="54"/>
        <v>0</v>
      </c>
      <c r="D152" s="19">
        <f t="shared" si="55"/>
        <v>0.33333333333333331</v>
      </c>
      <c r="E152" s="19">
        <f t="shared" si="56"/>
        <v>0.70833333333333337</v>
      </c>
      <c r="F152" s="19" t="b">
        <f t="shared" si="57"/>
        <v>0</v>
      </c>
      <c r="G152" s="19" t="str">
        <f t="shared" si="58"/>
        <v/>
      </c>
      <c r="H152" s="19" t="str">
        <f t="shared" si="59"/>
        <v/>
      </c>
      <c r="I152" s="19" t="str">
        <f t="shared" si="60"/>
        <v/>
      </c>
      <c r="J152">
        <f t="shared" si="61"/>
        <v>4</v>
      </c>
      <c r="K152" s="19">
        <f ca="1">OFFSET(Calendrier!$B$6,DAY(A152)-1,Paramétrage!J152*6+4)</f>
        <v>0.38888888888888895</v>
      </c>
      <c r="L152" s="19" t="str">
        <f t="shared" si="62"/>
        <v/>
      </c>
      <c r="M152" s="43" t="b">
        <f t="shared" si="63"/>
        <v>0</v>
      </c>
      <c r="N152" s="43" t="b">
        <f t="shared" si="64"/>
        <v>1</v>
      </c>
      <c r="O152" s="43" t="b">
        <f t="shared" si="79"/>
        <v>0</v>
      </c>
      <c r="P152" t="b">
        <f t="shared" si="65"/>
        <v>0</v>
      </c>
      <c r="Q152" s="43" t="b">
        <f t="shared" si="66"/>
        <v>0</v>
      </c>
      <c r="R152" s="43" t="b">
        <f t="shared" si="67"/>
        <v>0</v>
      </c>
      <c r="S152" s="43" t="b">
        <f t="shared" si="68"/>
        <v>0</v>
      </c>
      <c r="T152" t="b">
        <f t="shared" si="69"/>
        <v>0</v>
      </c>
      <c r="U152" t="b">
        <f t="shared" si="70"/>
        <v>0</v>
      </c>
      <c r="V152" t="b">
        <f t="shared" si="71"/>
        <v>0</v>
      </c>
      <c r="W152" t="b">
        <f t="shared" si="72"/>
        <v>0</v>
      </c>
      <c r="X152" t="b">
        <f t="shared" si="73"/>
        <v>0</v>
      </c>
      <c r="Y152" t="b">
        <f t="shared" si="74"/>
        <v>0</v>
      </c>
      <c r="Z152" t="b">
        <f t="shared" si="75"/>
        <v>0</v>
      </c>
      <c r="AA152" t="b">
        <f t="shared" si="76"/>
        <v>0</v>
      </c>
      <c r="AB152" t="b">
        <f t="shared" si="77"/>
        <v>0</v>
      </c>
    </row>
    <row r="153" spans="1:28" x14ac:dyDescent="0.35">
      <c r="A153" s="43">
        <f t="shared" si="80"/>
        <v>46417</v>
      </c>
      <c r="B153">
        <f t="shared" si="78"/>
        <v>6</v>
      </c>
      <c r="C153" s="19">
        <f t="shared" si="54"/>
        <v>0</v>
      </c>
      <c r="D153" s="19">
        <f t="shared" si="55"/>
        <v>0</v>
      </c>
      <c r="E153" s="19">
        <f t="shared" si="56"/>
        <v>0</v>
      </c>
      <c r="F153" s="19" t="b">
        <f t="shared" si="57"/>
        <v>0</v>
      </c>
      <c r="G153" s="19" t="str">
        <f t="shared" si="58"/>
        <v/>
      </c>
      <c r="H153" s="19" t="str">
        <f t="shared" si="59"/>
        <v/>
      </c>
      <c r="I153" s="19" t="str">
        <f t="shared" si="60"/>
        <v/>
      </c>
      <c r="J153">
        <f t="shared" si="61"/>
        <v>4</v>
      </c>
      <c r="K153" s="19">
        <f ca="1">OFFSET(Calendrier!$B$6,DAY(A153)-1,Paramétrage!J153*6+4)</f>
        <v>0</v>
      </c>
      <c r="L153" s="19" t="str">
        <f t="shared" si="62"/>
        <v/>
      </c>
      <c r="M153" s="43" t="b">
        <f t="shared" si="63"/>
        <v>0</v>
      </c>
      <c r="N153" s="43" t="b">
        <f t="shared" si="64"/>
        <v>0</v>
      </c>
      <c r="O153" s="43" t="b">
        <f t="shared" si="79"/>
        <v>0</v>
      </c>
      <c r="P153" t="b">
        <f t="shared" si="65"/>
        <v>0</v>
      </c>
      <c r="Q153" s="43" t="b">
        <f t="shared" si="66"/>
        <v>1</v>
      </c>
      <c r="R153" s="43" t="b">
        <f t="shared" si="67"/>
        <v>0</v>
      </c>
      <c r="S153" s="43" t="b">
        <f t="shared" si="68"/>
        <v>0</v>
      </c>
      <c r="T153" t="b">
        <f t="shared" si="69"/>
        <v>0</v>
      </c>
      <c r="U153" t="b">
        <f t="shared" si="70"/>
        <v>0</v>
      </c>
      <c r="V153" t="b">
        <f t="shared" si="71"/>
        <v>0</v>
      </c>
      <c r="W153" t="b">
        <f t="shared" si="72"/>
        <v>0</v>
      </c>
      <c r="X153" t="b">
        <f t="shared" si="73"/>
        <v>0</v>
      </c>
      <c r="Y153" t="b">
        <f t="shared" si="74"/>
        <v>0</v>
      </c>
      <c r="Z153" t="b">
        <f t="shared" si="75"/>
        <v>0</v>
      </c>
      <c r="AA153" t="b">
        <f t="shared" si="76"/>
        <v>0</v>
      </c>
      <c r="AB153" t="b">
        <f t="shared" si="77"/>
        <v>0</v>
      </c>
    </row>
    <row r="154" spans="1:28" x14ac:dyDescent="0.35">
      <c r="A154" s="43">
        <f t="shared" si="80"/>
        <v>46418</v>
      </c>
      <c r="B154">
        <f t="shared" si="78"/>
        <v>7</v>
      </c>
      <c r="C154" s="19">
        <f t="shared" si="54"/>
        <v>0</v>
      </c>
      <c r="D154" s="19">
        <f t="shared" si="55"/>
        <v>0</v>
      </c>
      <c r="E154" s="19">
        <f t="shared" si="56"/>
        <v>0</v>
      </c>
      <c r="F154" s="19" t="b">
        <f t="shared" si="57"/>
        <v>0</v>
      </c>
      <c r="G154" s="19" t="str">
        <f t="shared" si="58"/>
        <v/>
      </c>
      <c r="H154" s="19" t="str">
        <f t="shared" si="59"/>
        <v/>
      </c>
      <c r="I154" s="19" t="str">
        <f t="shared" si="60"/>
        <v/>
      </c>
      <c r="J154">
        <f t="shared" si="61"/>
        <v>4</v>
      </c>
      <c r="K154" s="19">
        <f ca="1">OFFSET(Calendrier!$B$6,DAY(A154)-1,Paramétrage!J154*6+4)</f>
        <v>0</v>
      </c>
      <c r="L154" s="19" t="str">
        <f t="shared" si="62"/>
        <v/>
      </c>
      <c r="M154" s="43" t="b">
        <f t="shared" si="63"/>
        <v>0</v>
      </c>
      <c r="N154" s="43" t="b">
        <f t="shared" si="64"/>
        <v>0</v>
      </c>
      <c r="O154" s="43" t="b">
        <f t="shared" si="79"/>
        <v>0</v>
      </c>
      <c r="P154" t="b">
        <f t="shared" si="65"/>
        <v>0</v>
      </c>
      <c r="Q154" s="43" t="b">
        <f t="shared" si="66"/>
        <v>1</v>
      </c>
      <c r="R154" s="43" t="b">
        <f t="shared" si="67"/>
        <v>0</v>
      </c>
      <c r="S154" s="43" t="b">
        <f t="shared" si="68"/>
        <v>0</v>
      </c>
      <c r="T154" t="b">
        <f t="shared" si="69"/>
        <v>0</v>
      </c>
      <c r="U154" t="b">
        <f t="shared" si="70"/>
        <v>0</v>
      </c>
      <c r="V154" t="b">
        <f t="shared" si="71"/>
        <v>0</v>
      </c>
      <c r="W154" t="b">
        <f t="shared" si="72"/>
        <v>0</v>
      </c>
      <c r="X154" t="b">
        <f t="shared" si="73"/>
        <v>0</v>
      </c>
      <c r="Y154" t="b">
        <f t="shared" si="74"/>
        <v>0</v>
      </c>
      <c r="Z154" t="b">
        <f t="shared" si="75"/>
        <v>0</v>
      </c>
      <c r="AA154" t="b">
        <f t="shared" si="76"/>
        <v>0</v>
      </c>
      <c r="AB154" t="b">
        <f t="shared" si="77"/>
        <v>0</v>
      </c>
    </row>
    <row r="155" spans="1:28" x14ac:dyDescent="0.35">
      <c r="A155" s="43">
        <f t="shared" si="80"/>
        <v>46419</v>
      </c>
      <c r="B155">
        <f t="shared" si="78"/>
        <v>1</v>
      </c>
      <c r="C155" s="19">
        <f t="shared" si="54"/>
        <v>3.125E-2</v>
      </c>
      <c r="D155" s="19">
        <f t="shared" si="55"/>
        <v>0.33333333333333331</v>
      </c>
      <c r="E155" s="19">
        <f t="shared" si="56"/>
        <v>0.70833333333333337</v>
      </c>
      <c r="F155" s="19" t="b">
        <f t="shared" si="57"/>
        <v>0</v>
      </c>
      <c r="G155" s="19" t="str">
        <f t="shared" si="58"/>
        <v/>
      </c>
      <c r="H155" s="19" t="str">
        <f t="shared" si="59"/>
        <v/>
      </c>
      <c r="I155" s="19" t="str">
        <f t="shared" si="60"/>
        <v/>
      </c>
      <c r="J155">
        <f t="shared" si="61"/>
        <v>5</v>
      </c>
      <c r="K155" s="19">
        <f ca="1">OFFSET(Calendrier!$B$6,DAY(A155)-1,Paramétrage!J155*6+4)</f>
        <v>0.35763888888888895</v>
      </c>
      <c r="L155" s="19" t="str">
        <f t="shared" si="62"/>
        <v/>
      </c>
      <c r="M155" s="43" t="b">
        <f t="shared" si="63"/>
        <v>0</v>
      </c>
      <c r="N155" s="43" t="b">
        <f t="shared" si="64"/>
        <v>1</v>
      </c>
      <c r="O155" s="43" t="b">
        <f t="shared" si="79"/>
        <v>0</v>
      </c>
      <c r="P155" t="b">
        <f t="shared" si="65"/>
        <v>0</v>
      </c>
      <c r="Q155" s="43" t="b">
        <f t="shared" si="66"/>
        <v>0</v>
      </c>
      <c r="R155" s="43" t="b">
        <f t="shared" si="67"/>
        <v>0</v>
      </c>
      <c r="S155" s="43" t="b">
        <f t="shared" si="68"/>
        <v>0</v>
      </c>
      <c r="T155" t="b">
        <f t="shared" si="69"/>
        <v>0</v>
      </c>
      <c r="U155" t="b">
        <f t="shared" si="70"/>
        <v>0</v>
      </c>
      <c r="V155" t="b">
        <f t="shared" si="71"/>
        <v>0</v>
      </c>
      <c r="W155" t="b">
        <f t="shared" si="72"/>
        <v>0</v>
      </c>
      <c r="X155" t="b">
        <f t="shared" si="73"/>
        <v>0</v>
      </c>
      <c r="Y155" t="b">
        <f t="shared" si="74"/>
        <v>0</v>
      </c>
      <c r="Z155" t="b">
        <f t="shared" si="75"/>
        <v>0</v>
      </c>
      <c r="AA155" t="b">
        <f t="shared" si="76"/>
        <v>0</v>
      </c>
      <c r="AB155" t="b">
        <f t="shared" si="77"/>
        <v>0</v>
      </c>
    </row>
    <row r="156" spans="1:28" x14ac:dyDescent="0.35">
      <c r="A156" s="43">
        <f t="shared" si="80"/>
        <v>46420</v>
      </c>
      <c r="B156">
        <f t="shared" si="78"/>
        <v>2</v>
      </c>
      <c r="C156" s="19">
        <f t="shared" si="54"/>
        <v>3.125E-2</v>
      </c>
      <c r="D156" s="19">
        <f t="shared" si="55"/>
        <v>0.33333333333333331</v>
      </c>
      <c r="E156" s="19">
        <f t="shared" si="56"/>
        <v>0.75</v>
      </c>
      <c r="F156" s="19" t="b">
        <f t="shared" si="57"/>
        <v>0</v>
      </c>
      <c r="G156" s="19" t="str">
        <f t="shared" si="58"/>
        <v/>
      </c>
      <c r="H156" s="19" t="str">
        <f t="shared" si="59"/>
        <v/>
      </c>
      <c r="I156" s="19" t="str">
        <f t="shared" si="60"/>
        <v/>
      </c>
      <c r="J156">
        <f t="shared" si="61"/>
        <v>5</v>
      </c>
      <c r="K156" s="19">
        <f ca="1">OFFSET(Calendrier!$B$6,DAY(A156)-1,Paramétrage!J156*6+4)</f>
        <v>0.39930555555555558</v>
      </c>
      <c r="L156" s="19" t="str">
        <f t="shared" si="62"/>
        <v/>
      </c>
      <c r="M156" s="43" t="b">
        <f t="shared" si="63"/>
        <v>0</v>
      </c>
      <c r="N156" s="43" t="b">
        <f t="shared" si="64"/>
        <v>1</v>
      </c>
      <c r="O156" s="43" t="b">
        <f t="shared" si="79"/>
        <v>0</v>
      </c>
      <c r="P156" t="b">
        <f t="shared" si="65"/>
        <v>0</v>
      </c>
      <c r="Q156" s="43" t="b">
        <f t="shared" si="66"/>
        <v>0</v>
      </c>
      <c r="R156" s="43" t="b">
        <f t="shared" si="67"/>
        <v>0</v>
      </c>
      <c r="S156" s="43" t="b">
        <f t="shared" si="68"/>
        <v>0</v>
      </c>
      <c r="T156" t="b">
        <f t="shared" si="69"/>
        <v>0</v>
      </c>
      <c r="U156" t="b">
        <f t="shared" si="70"/>
        <v>0</v>
      </c>
      <c r="V156" t="b">
        <f t="shared" si="71"/>
        <v>0</v>
      </c>
      <c r="W156" t="b">
        <f t="shared" si="72"/>
        <v>0</v>
      </c>
      <c r="X156" t="b">
        <f t="shared" si="73"/>
        <v>0</v>
      </c>
      <c r="Y156" t="b">
        <f t="shared" si="74"/>
        <v>0</v>
      </c>
      <c r="Z156" t="b">
        <f t="shared" si="75"/>
        <v>0</v>
      </c>
      <c r="AA156" t="b">
        <f t="shared" si="76"/>
        <v>0</v>
      </c>
      <c r="AB156" t="b">
        <f t="shared" si="77"/>
        <v>0</v>
      </c>
    </row>
    <row r="157" spans="1:28" x14ac:dyDescent="0.35">
      <c r="A157" s="43">
        <f t="shared" si="80"/>
        <v>46421</v>
      </c>
      <c r="B157">
        <f t="shared" si="78"/>
        <v>3</v>
      </c>
      <c r="C157" s="19">
        <f t="shared" si="54"/>
        <v>0</v>
      </c>
      <c r="D157" s="19">
        <f t="shared" si="55"/>
        <v>0.33333333333333331</v>
      </c>
      <c r="E157" s="19">
        <f t="shared" si="56"/>
        <v>0.54166666666666663</v>
      </c>
      <c r="F157" s="19" t="b">
        <f t="shared" si="57"/>
        <v>0</v>
      </c>
      <c r="G157" s="19" t="str">
        <f t="shared" si="58"/>
        <v/>
      </c>
      <c r="H157" s="19" t="str">
        <f t="shared" si="59"/>
        <v/>
      </c>
      <c r="I157" s="19" t="str">
        <f t="shared" si="60"/>
        <v/>
      </c>
      <c r="J157">
        <f t="shared" si="61"/>
        <v>5</v>
      </c>
      <c r="K157" s="19">
        <f ca="1">OFFSET(Calendrier!$B$6,DAY(A157)-1,Paramétrage!J157*6+4)</f>
        <v>0.20833333333333331</v>
      </c>
      <c r="L157" s="19" t="str">
        <f t="shared" si="62"/>
        <v/>
      </c>
      <c r="M157" s="43" t="b">
        <f t="shared" si="63"/>
        <v>0</v>
      </c>
      <c r="N157" s="43" t="b">
        <f t="shared" si="64"/>
        <v>1</v>
      </c>
      <c r="O157" s="43" t="b">
        <f t="shared" si="79"/>
        <v>0</v>
      </c>
      <c r="P157" t="b">
        <f t="shared" si="65"/>
        <v>0</v>
      </c>
      <c r="Q157" s="43" t="b">
        <f t="shared" si="66"/>
        <v>0</v>
      </c>
      <c r="R157" s="43" t="b">
        <f t="shared" si="67"/>
        <v>0</v>
      </c>
      <c r="S157" s="43" t="b">
        <f t="shared" si="68"/>
        <v>0</v>
      </c>
      <c r="T157" t="b">
        <f t="shared" si="69"/>
        <v>0</v>
      </c>
      <c r="U157" t="b">
        <f t="shared" si="70"/>
        <v>0</v>
      </c>
      <c r="V157" t="b">
        <f t="shared" si="71"/>
        <v>0</v>
      </c>
      <c r="W157" t="b">
        <f t="shared" si="72"/>
        <v>0</v>
      </c>
      <c r="X157" t="b">
        <f t="shared" si="73"/>
        <v>0</v>
      </c>
      <c r="Y157" t="b">
        <f t="shared" si="74"/>
        <v>0</v>
      </c>
      <c r="Z157" t="b">
        <f t="shared" si="75"/>
        <v>0</v>
      </c>
      <c r="AA157" t="b">
        <f t="shared" si="76"/>
        <v>0</v>
      </c>
      <c r="AB157" t="b">
        <f t="shared" si="77"/>
        <v>0</v>
      </c>
    </row>
    <row r="158" spans="1:28" x14ac:dyDescent="0.35">
      <c r="A158" s="43">
        <f t="shared" si="80"/>
        <v>46422</v>
      </c>
      <c r="B158">
        <f t="shared" si="78"/>
        <v>4</v>
      </c>
      <c r="C158" s="19">
        <f t="shared" si="54"/>
        <v>3.125E-2</v>
      </c>
      <c r="D158" s="19">
        <f t="shared" si="55"/>
        <v>0.33333333333333331</v>
      </c>
      <c r="E158" s="19">
        <f t="shared" si="56"/>
        <v>0.70833333333333337</v>
      </c>
      <c r="F158" s="19" t="b">
        <f t="shared" si="57"/>
        <v>0</v>
      </c>
      <c r="G158" s="19" t="str">
        <f t="shared" si="58"/>
        <v/>
      </c>
      <c r="H158" s="19" t="str">
        <f t="shared" si="59"/>
        <v/>
      </c>
      <c r="I158" s="19" t="str">
        <f t="shared" si="60"/>
        <v/>
      </c>
      <c r="J158">
        <f t="shared" si="61"/>
        <v>5</v>
      </c>
      <c r="K158" s="19">
        <f ca="1">OFFSET(Calendrier!$B$6,DAY(A158)-1,Paramétrage!J158*6+4)</f>
        <v>0.35763888888888895</v>
      </c>
      <c r="L158" s="19" t="str">
        <f t="shared" si="62"/>
        <v/>
      </c>
      <c r="M158" s="43" t="b">
        <f t="shared" si="63"/>
        <v>0</v>
      </c>
      <c r="N158" s="43" t="b">
        <f t="shared" si="64"/>
        <v>1</v>
      </c>
      <c r="O158" s="43" t="b">
        <f t="shared" si="79"/>
        <v>0</v>
      </c>
      <c r="P158" t="b">
        <f t="shared" si="65"/>
        <v>0</v>
      </c>
      <c r="Q158" s="43" t="b">
        <f t="shared" si="66"/>
        <v>0</v>
      </c>
      <c r="R158" s="43" t="b">
        <f t="shared" si="67"/>
        <v>0</v>
      </c>
      <c r="S158" s="43" t="b">
        <f t="shared" si="68"/>
        <v>0</v>
      </c>
      <c r="T158" t="b">
        <f t="shared" si="69"/>
        <v>0</v>
      </c>
      <c r="U158" t="b">
        <f t="shared" si="70"/>
        <v>0</v>
      </c>
      <c r="V158" t="b">
        <f t="shared" si="71"/>
        <v>0</v>
      </c>
      <c r="W158" t="b">
        <f t="shared" si="72"/>
        <v>0</v>
      </c>
      <c r="X158" t="b">
        <f t="shared" si="73"/>
        <v>0</v>
      </c>
      <c r="Y158" t="b">
        <f t="shared" si="74"/>
        <v>0</v>
      </c>
      <c r="Z158" t="b">
        <f t="shared" si="75"/>
        <v>0</v>
      </c>
      <c r="AA158" t="b">
        <f t="shared" si="76"/>
        <v>0</v>
      </c>
      <c r="AB158" t="b">
        <f t="shared" si="77"/>
        <v>0</v>
      </c>
    </row>
    <row r="159" spans="1:28" x14ac:dyDescent="0.35">
      <c r="A159" s="43">
        <f t="shared" si="80"/>
        <v>46423</v>
      </c>
      <c r="B159">
        <f t="shared" si="78"/>
        <v>5</v>
      </c>
      <c r="C159" s="19">
        <f t="shared" si="54"/>
        <v>0</v>
      </c>
      <c r="D159" s="19">
        <f t="shared" si="55"/>
        <v>0.33333333333333331</v>
      </c>
      <c r="E159" s="19">
        <f t="shared" si="56"/>
        <v>0.70833333333333337</v>
      </c>
      <c r="F159" s="19" t="b">
        <f t="shared" si="57"/>
        <v>0</v>
      </c>
      <c r="G159" s="19" t="str">
        <f t="shared" si="58"/>
        <v/>
      </c>
      <c r="H159" s="19" t="str">
        <f t="shared" si="59"/>
        <v/>
      </c>
      <c r="I159" s="19" t="str">
        <f t="shared" si="60"/>
        <v/>
      </c>
      <c r="J159">
        <f t="shared" si="61"/>
        <v>5</v>
      </c>
      <c r="K159" s="19">
        <f ca="1">OFFSET(Calendrier!$B$6,DAY(A159)-1,Paramétrage!J159*6+4)</f>
        <v>0.38888888888888895</v>
      </c>
      <c r="L159" s="19" t="str">
        <f t="shared" si="62"/>
        <v/>
      </c>
      <c r="M159" s="43" t="b">
        <f t="shared" si="63"/>
        <v>0</v>
      </c>
      <c r="N159" s="43" t="b">
        <f t="shared" si="64"/>
        <v>1</v>
      </c>
      <c r="O159" s="43" t="b">
        <f t="shared" si="79"/>
        <v>0</v>
      </c>
      <c r="P159" t="b">
        <f t="shared" si="65"/>
        <v>0</v>
      </c>
      <c r="Q159" s="43" t="b">
        <f t="shared" si="66"/>
        <v>0</v>
      </c>
      <c r="R159" s="43" t="b">
        <f t="shared" si="67"/>
        <v>0</v>
      </c>
      <c r="S159" s="43" t="b">
        <f t="shared" si="68"/>
        <v>0</v>
      </c>
      <c r="T159" t="b">
        <f t="shared" si="69"/>
        <v>0</v>
      </c>
      <c r="U159" t="b">
        <f t="shared" si="70"/>
        <v>0</v>
      </c>
      <c r="V159" t="b">
        <f t="shared" si="71"/>
        <v>0</v>
      </c>
      <c r="W159" t="b">
        <f t="shared" si="72"/>
        <v>0</v>
      </c>
      <c r="X159" t="b">
        <f t="shared" si="73"/>
        <v>0</v>
      </c>
      <c r="Y159" t="b">
        <f t="shared" si="74"/>
        <v>0</v>
      </c>
      <c r="Z159" t="b">
        <f t="shared" si="75"/>
        <v>0</v>
      </c>
      <c r="AA159" t="b">
        <f t="shared" si="76"/>
        <v>0</v>
      </c>
      <c r="AB159" t="b">
        <f t="shared" si="77"/>
        <v>0</v>
      </c>
    </row>
    <row r="160" spans="1:28" x14ac:dyDescent="0.35">
      <c r="A160" s="43">
        <f t="shared" si="80"/>
        <v>46424</v>
      </c>
      <c r="B160">
        <f t="shared" si="78"/>
        <v>6</v>
      </c>
      <c r="C160" s="19">
        <f t="shared" si="54"/>
        <v>0</v>
      </c>
      <c r="D160" s="19">
        <f t="shared" si="55"/>
        <v>0</v>
      </c>
      <c r="E160" s="19">
        <f t="shared" si="56"/>
        <v>0</v>
      </c>
      <c r="F160" s="19" t="b">
        <f t="shared" si="57"/>
        <v>0</v>
      </c>
      <c r="G160" s="19" t="str">
        <f t="shared" si="58"/>
        <v/>
      </c>
      <c r="H160" s="19" t="str">
        <f t="shared" si="59"/>
        <v/>
      </c>
      <c r="I160" s="19" t="str">
        <f t="shared" si="60"/>
        <v/>
      </c>
      <c r="J160">
        <f t="shared" si="61"/>
        <v>5</v>
      </c>
      <c r="K160" s="19">
        <f ca="1">OFFSET(Calendrier!$B$6,DAY(A160)-1,Paramétrage!J160*6+4)</f>
        <v>0</v>
      </c>
      <c r="L160" s="19" t="str">
        <f t="shared" si="62"/>
        <v/>
      </c>
      <c r="M160" s="43" t="b">
        <f t="shared" si="63"/>
        <v>0</v>
      </c>
      <c r="N160" s="43" t="b">
        <f t="shared" si="64"/>
        <v>0</v>
      </c>
      <c r="O160" s="43" t="b">
        <f t="shared" si="79"/>
        <v>0</v>
      </c>
      <c r="P160" t="b">
        <f t="shared" si="65"/>
        <v>0</v>
      </c>
      <c r="Q160" s="43" t="b">
        <f t="shared" si="66"/>
        <v>1</v>
      </c>
      <c r="R160" s="43" t="b">
        <f t="shared" si="67"/>
        <v>0</v>
      </c>
      <c r="S160" s="43" t="b">
        <f t="shared" si="68"/>
        <v>0</v>
      </c>
      <c r="T160" t="b">
        <f t="shared" si="69"/>
        <v>0</v>
      </c>
      <c r="U160" t="b">
        <f t="shared" si="70"/>
        <v>0</v>
      </c>
      <c r="V160" t="b">
        <f t="shared" si="71"/>
        <v>0</v>
      </c>
      <c r="W160" t="b">
        <f t="shared" si="72"/>
        <v>0</v>
      </c>
      <c r="X160" t="b">
        <f t="shared" si="73"/>
        <v>0</v>
      </c>
      <c r="Y160" t="b">
        <f t="shared" si="74"/>
        <v>0</v>
      </c>
      <c r="Z160" t="b">
        <f t="shared" si="75"/>
        <v>0</v>
      </c>
      <c r="AA160" t="b">
        <f t="shared" si="76"/>
        <v>0</v>
      </c>
      <c r="AB160" t="b">
        <f t="shared" si="77"/>
        <v>0</v>
      </c>
    </row>
    <row r="161" spans="1:28" x14ac:dyDescent="0.35">
      <c r="A161" s="43">
        <f t="shared" si="80"/>
        <v>46425</v>
      </c>
      <c r="B161">
        <f t="shared" si="78"/>
        <v>7</v>
      </c>
      <c r="C161" s="19">
        <f t="shared" si="54"/>
        <v>0</v>
      </c>
      <c r="D161" s="19">
        <f t="shared" si="55"/>
        <v>0</v>
      </c>
      <c r="E161" s="19">
        <f t="shared" si="56"/>
        <v>0</v>
      </c>
      <c r="F161" s="19" t="b">
        <f t="shared" si="57"/>
        <v>0</v>
      </c>
      <c r="G161" s="19" t="str">
        <f t="shared" si="58"/>
        <v/>
      </c>
      <c r="H161" s="19" t="str">
        <f t="shared" si="59"/>
        <v/>
      </c>
      <c r="I161" s="19" t="str">
        <f t="shared" si="60"/>
        <v/>
      </c>
      <c r="J161">
        <f t="shared" si="61"/>
        <v>5</v>
      </c>
      <c r="K161" s="19">
        <f ca="1">OFFSET(Calendrier!$B$6,DAY(A161)-1,Paramétrage!J161*6+4)</f>
        <v>0</v>
      </c>
      <c r="L161" s="19" t="str">
        <f t="shared" si="62"/>
        <v/>
      </c>
      <c r="M161" s="43" t="b">
        <f t="shared" si="63"/>
        <v>0</v>
      </c>
      <c r="N161" s="43" t="b">
        <f t="shared" si="64"/>
        <v>0</v>
      </c>
      <c r="O161" s="43" t="b">
        <f t="shared" si="79"/>
        <v>0</v>
      </c>
      <c r="P161" t="b">
        <f t="shared" si="65"/>
        <v>0</v>
      </c>
      <c r="Q161" s="43" t="b">
        <f t="shared" si="66"/>
        <v>1</v>
      </c>
      <c r="R161" s="43" t="b">
        <f t="shared" si="67"/>
        <v>0</v>
      </c>
      <c r="S161" s="43" t="b">
        <f t="shared" si="68"/>
        <v>0</v>
      </c>
      <c r="T161" t="b">
        <f t="shared" si="69"/>
        <v>0</v>
      </c>
      <c r="U161" t="b">
        <f t="shared" si="70"/>
        <v>0</v>
      </c>
      <c r="V161" t="b">
        <f t="shared" si="71"/>
        <v>0</v>
      </c>
      <c r="W161" t="b">
        <f t="shared" si="72"/>
        <v>0</v>
      </c>
      <c r="X161" t="b">
        <f t="shared" si="73"/>
        <v>0</v>
      </c>
      <c r="Y161" t="b">
        <f t="shared" si="74"/>
        <v>0</v>
      </c>
      <c r="Z161" t="b">
        <f t="shared" si="75"/>
        <v>1</v>
      </c>
      <c r="AA161" t="b">
        <f t="shared" si="76"/>
        <v>0</v>
      </c>
      <c r="AB161" t="b">
        <f t="shared" si="77"/>
        <v>0</v>
      </c>
    </row>
    <row r="162" spans="1:28" x14ac:dyDescent="0.35">
      <c r="A162" s="43">
        <f t="shared" si="80"/>
        <v>46426</v>
      </c>
      <c r="B162">
        <f t="shared" si="78"/>
        <v>1</v>
      </c>
      <c r="C162" s="19">
        <f t="shared" si="54"/>
        <v>3.125E-2</v>
      </c>
      <c r="D162" s="19">
        <f t="shared" si="55"/>
        <v>0.33333333333333331</v>
      </c>
      <c r="E162" s="19">
        <f t="shared" si="56"/>
        <v>0.70833333333333337</v>
      </c>
      <c r="F162" s="19" t="b">
        <f t="shared" si="57"/>
        <v>0</v>
      </c>
      <c r="G162" s="19" t="str">
        <f t="shared" si="58"/>
        <v/>
      </c>
      <c r="H162" s="19" t="str">
        <f t="shared" si="59"/>
        <v/>
      </c>
      <c r="I162" s="19" t="str">
        <f t="shared" si="60"/>
        <v/>
      </c>
      <c r="J162">
        <f t="shared" si="61"/>
        <v>5</v>
      </c>
      <c r="K162" s="19">
        <f ca="1">OFFSET(Calendrier!$B$6,DAY(A162)-1,Paramétrage!J162*6+4)</f>
        <v>0.35763888888888895</v>
      </c>
      <c r="L162" s="19" t="str">
        <f t="shared" si="62"/>
        <v/>
      </c>
      <c r="M162" s="43" t="b">
        <f t="shared" si="63"/>
        <v>0</v>
      </c>
      <c r="N162" s="43" t="b">
        <f t="shared" si="64"/>
        <v>1</v>
      </c>
      <c r="O162" s="43" t="b">
        <f t="shared" si="79"/>
        <v>0</v>
      </c>
      <c r="P162" t="b">
        <f t="shared" si="65"/>
        <v>0</v>
      </c>
      <c r="Q162" s="43" t="b">
        <f t="shared" si="66"/>
        <v>0</v>
      </c>
      <c r="R162" s="43" t="b">
        <f t="shared" si="67"/>
        <v>0</v>
      </c>
      <c r="S162" s="43" t="b">
        <f t="shared" si="68"/>
        <v>0</v>
      </c>
      <c r="T162" t="b">
        <f t="shared" si="69"/>
        <v>0</v>
      </c>
      <c r="U162" t="b">
        <f t="shared" si="70"/>
        <v>0</v>
      </c>
      <c r="V162" t="b">
        <f t="shared" si="71"/>
        <v>0</v>
      </c>
      <c r="W162" t="b">
        <f t="shared" si="72"/>
        <v>0</v>
      </c>
      <c r="X162" t="b">
        <f t="shared" si="73"/>
        <v>0</v>
      </c>
      <c r="Y162" t="b">
        <f t="shared" si="74"/>
        <v>0</v>
      </c>
      <c r="Z162" t="b">
        <f t="shared" si="75"/>
        <v>1</v>
      </c>
      <c r="AA162" t="b">
        <f t="shared" si="76"/>
        <v>0</v>
      </c>
      <c r="AB162" t="b">
        <f t="shared" si="77"/>
        <v>0</v>
      </c>
    </row>
    <row r="163" spans="1:28" x14ac:dyDescent="0.35">
      <c r="A163" s="43">
        <f t="shared" si="80"/>
        <v>46427</v>
      </c>
      <c r="B163">
        <f t="shared" si="78"/>
        <v>2</v>
      </c>
      <c r="C163" s="19">
        <f t="shared" si="54"/>
        <v>3.125E-2</v>
      </c>
      <c r="D163" s="19">
        <f t="shared" si="55"/>
        <v>0.33333333333333331</v>
      </c>
      <c r="E163" s="19">
        <f t="shared" si="56"/>
        <v>0.75</v>
      </c>
      <c r="F163" s="19" t="b">
        <f t="shared" si="57"/>
        <v>0</v>
      </c>
      <c r="G163" s="19" t="str">
        <f t="shared" si="58"/>
        <v/>
      </c>
      <c r="H163" s="19" t="str">
        <f t="shared" si="59"/>
        <v/>
      </c>
      <c r="I163" s="19" t="str">
        <f t="shared" si="60"/>
        <v/>
      </c>
      <c r="J163">
        <f t="shared" si="61"/>
        <v>5</v>
      </c>
      <c r="K163" s="19">
        <f ca="1">OFFSET(Calendrier!$B$6,DAY(A163)-1,Paramétrage!J163*6+4)</f>
        <v>0.39930555555555558</v>
      </c>
      <c r="L163" s="19" t="str">
        <f t="shared" si="62"/>
        <v/>
      </c>
      <c r="M163" s="43" t="b">
        <f t="shared" si="63"/>
        <v>0</v>
      </c>
      <c r="N163" s="43" t="b">
        <f t="shared" si="64"/>
        <v>1</v>
      </c>
      <c r="O163" s="43" t="b">
        <f t="shared" si="79"/>
        <v>0</v>
      </c>
      <c r="P163" t="b">
        <f t="shared" si="65"/>
        <v>0</v>
      </c>
      <c r="Q163" s="43" t="b">
        <f t="shared" si="66"/>
        <v>0</v>
      </c>
      <c r="R163" s="43" t="b">
        <f t="shared" si="67"/>
        <v>0</v>
      </c>
      <c r="S163" s="43" t="b">
        <f t="shared" si="68"/>
        <v>0</v>
      </c>
      <c r="T163" t="b">
        <f t="shared" si="69"/>
        <v>0</v>
      </c>
      <c r="U163" t="b">
        <f t="shared" si="70"/>
        <v>0</v>
      </c>
      <c r="V163" t="b">
        <f t="shared" si="71"/>
        <v>0</v>
      </c>
      <c r="W163" t="b">
        <f t="shared" si="72"/>
        <v>0</v>
      </c>
      <c r="X163" t="b">
        <f t="shared" si="73"/>
        <v>0</v>
      </c>
      <c r="Y163" t="b">
        <f t="shared" si="74"/>
        <v>0</v>
      </c>
      <c r="Z163" t="b">
        <f t="shared" si="75"/>
        <v>1</v>
      </c>
      <c r="AA163" t="b">
        <f t="shared" si="76"/>
        <v>0</v>
      </c>
      <c r="AB163" t="b">
        <f t="shared" si="77"/>
        <v>0</v>
      </c>
    </row>
    <row r="164" spans="1:28" x14ac:dyDescent="0.35">
      <c r="A164" s="43">
        <f t="shared" si="80"/>
        <v>46428</v>
      </c>
      <c r="B164">
        <f t="shared" si="78"/>
        <v>3</v>
      </c>
      <c r="C164" s="19">
        <f t="shared" si="54"/>
        <v>0</v>
      </c>
      <c r="D164" s="19">
        <f t="shared" si="55"/>
        <v>0.33333333333333331</v>
      </c>
      <c r="E164" s="19">
        <f t="shared" si="56"/>
        <v>0.54166666666666663</v>
      </c>
      <c r="F164" s="19" t="b">
        <f t="shared" si="57"/>
        <v>0</v>
      </c>
      <c r="G164" s="19" t="str">
        <f t="shared" si="58"/>
        <v/>
      </c>
      <c r="H164" s="19" t="str">
        <f t="shared" si="59"/>
        <v/>
      </c>
      <c r="I164" s="19" t="str">
        <f t="shared" si="60"/>
        <v/>
      </c>
      <c r="J164">
        <f t="shared" si="61"/>
        <v>5</v>
      </c>
      <c r="K164" s="19">
        <f ca="1">OFFSET(Calendrier!$B$6,DAY(A164)-1,Paramétrage!J164*6+4)</f>
        <v>0.20833333333333331</v>
      </c>
      <c r="L164" s="19" t="str">
        <f t="shared" si="62"/>
        <v/>
      </c>
      <c r="M164" s="43" t="b">
        <f t="shared" si="63"/>
        <v>0</v>
      </c>
      <c r="N164" s="43" t="b">
        <f t="shared" si="64"/>
        <v>1</v>
      </c>
      <c r="O164" s="43" t="b">
        <f t="shared" si="79"/>
        <v>0</v>
      </c>
      <c r="P164" t="b">
        <f t="shared" si="65"/>
        <v>0</v>
      </c>
      <c r="Q164" s="43" t="b">
        <f t="shared" si="66"/>
        <v>0</v>
      </c>
      <c r="R164" s="43" t="b">
        <f t="shared" si="67"/>
        <v>0</v>
      </c>
      <c r="S164" s="43" t="b">
        <f t="shared" si="68"/>
        <v>0</v>
      </c>
      <c r="T164" t="b">
        <f t="shared" si="69"/>
        <v>0</v>
      </c>
      <c r="U164" t="b">
        <f t="shared" si="70"/>
        <v>0</v>
      </c>
      <c r="V164" t="b">
        <f t="shared" si="71"/>
        <v>0</v>
      </c>
      <c r="W164" t="b">
        <f t="shared" si="72"/>
        <v>0</v>
      </c>
      <c r="X164" t="b">
        <f t="shared" si="73"/>
        <v>0</v>
      </c>
      <c r="Y164" t="b">
        <f t="shared" si="74"/>
        <v>0</v>
      </c>
      <c r="Z164" t="b">
        <f t="shared" si="75"/>
        <v>1</v>
      </c>
      <c r="AA164" t="b">
        <f t="shared" si="76"/>
        <v>0</v>
      </c>
      <c r="AB164" t="b">
        <f t="shared" si="77"/>
        <v>0</v>
      </c>
    </row>
    <row r="165" spans="1:28" x14ac:dyDescent="0.35">
      <c r="A165" s="43">
        <f t="shared" si="80"/>
        <v>46429</v>
      </c>
      <c r="B165">
        <f t="shared" si="78"/>
        <v>4</v>
      </c>
      <c r="C165" s="19">
        <f t="shared" si="54"/>
        <v>3.125E-2</v>
      </c>
      <c r="D165" s="19">
        <f t="shared" si="55"/>
        <v>0.33333333333333331</v>
      </c>
      <c r="E165" s="19">
        <f t="shared" si="56"/>
        <v>0.70833333333333337</v>
      </c>
      <c r="F165" s="19" t="b">
        <f t="shared" si="57"/>
        <v>0</v>
      </c>
      <c r="G165" s="19" t="str">
        <f t="shared" si="58"/>
        <v/>
      </c>
      <c r="H165" s="19" t="str">
        <f t="shared" si="59"/>
        <v/>
      </c>
      <c r="I165" s="19" t="str">
        <f t="shared" si="60"/>
        <v/>
      </c>
      <c r="J165">
        <f t="shared" si="61"/>
        <v>5</v>
      </c>
      <c r="K165" s="19">
        <f ca="1">OFFSET(Calendrier!$B$6,DAY(A165)-1,Paramétrage!J165*6+4)</f>
        <v>0.35763888888888895</v>
      </c>
      <c r="L165" s="19" t="str">
        <f t="shared" si="62"/>
        <v/>
      </c>
      <c r="M165" s="43" t="b">
        <f t="shared" si="63"/>
        <v>0</v>
      </c>
      <c r="N165" s="43" t="b">
        <f t="shared" si="64"/>
        <v>1</v>
      </c>
      <c r="O165" s="43" t="b">
        <f t="shared" si="79"/>
        <v>0</v>
      </c>
      <c r="P165" t="b">
        <f t="shared" si="65"/>
        <v>0</v>
      </c>
      <c r="Q165" s="43" t="b">
        <f t="shared" si="66"/>
        <v>0</v>
      </c>
      <c r="R165" s="43" t="b">
        <f t="shared" si="67"/>
        <v>0</v>
      </c>
      <c r="S165" s="43" t="b">
        <f t="shared" si="68"/>
        <v>0</v>
      </c>
      <c r="T165" t="b">
        <f t="shared" si="69"/>
        <v>0</v>
      </c>
      <c r="U165" t="b">
        <f t="shared" si="70"/>
        <v>0</v>
      </c>
      <c r="V165" t="b">
        <f t="shared" si="71"/>
        <v>0</v>
      </c>
      <c r="W165" t="b">
        <f t="shared" si="72"/>
        <v>0</v>
      </c>
      <c r="X165" t="b">
        <f t="shared" si="73"/>
        <v>0</v>
      </c>
      <c r="Y165" t="b">
        <f t="shared" si="74"/>
        <v>0</v>
      </c>
      <c r="Z165" t="b">
        <f t="shared" si="75"/>
        <v>1</v>
      </c>
      <c r="AA165" t="b">
        <f t="shared" si="76"/>
        <v>0</v>
      </c>
      <c r="AB165" t="b">
        <f t="shared" si="77"/>
        <v>0</v>
      </c>
    </row>
    <row r="166" spans="1:28" x14ac:dyDescent="0.35">
      <c r="A166" s="43">
        <f t="shared" si="80"/>
        <v>46430</v>
      </c>
      <c r="B166">
        <f t="shared" si="78"/>
        <v>5</v>
      </c>
      <c r="C166" s="19">
        <f t="shared" si="54"/>
        <v>0</v>
      </c>
      <c r="D166" s="19">
        <f t="shared" si="55"/>
        <v>0.33333333333333331</v>
      </c>
      <c r="E166" s="19">
        <f t="shared" si="56"/>
        <v>0.70833333333333337</v>
      </c>
      <c r="F166" s="19" t="b">
        <f t="shared" si="57"/>
        <v>0</v>
      </c>
      <c r="G166" s="19" t="str">
        <f t="shared" si="58"/>
        <v/>
      </c>
      <c r="H166" s="19" t="str">
        <f t="shared" si="59"/>
        <v/>
      </c>
      <c r="I166" s="19" t="str">
        <f t="shared" si="60"/>
        <v/>
      </c>
      <c r="J166">
        <f t="shared" si="61"/>
        <v>5</v>
      </c>
      <c r="K166" s="19">
        <f ca="1">OFFSET(Calendrier!$B$6,DAY(A166)-1,Paramétrage!J166*6+4)</f>
        <v>0.38888888888888895</v>
      </c>
      <c r="L166" s="19" t="str">
        <f t="shared" si="62"/>
        <v/>
      </c>
      <c r="M166" s="43" t="b">
        <f t="shared" si="63"/>
        <v>0</v>
      </c>
      <c r="N166" s="43" t="b">
        <f t="shared" si="64"/>
        <v>1</v>
      </c>
      <c r="O166" s="43" t="b">
        <f t="shared" si="79"/>
        <v>0</v>
      </c>
      <c r="P166" t="b">
        <f t="shared" si="65"/>
        <v>0</v>
      </c>
      <c r="Q166" s="43" t="b">
        <f t="shared" si="66"/>
        <v>0</v>
      </c>
      <c r="R166" s="43" t="b">
        <f t="shared" si="67"/>
        <v>0</v>
      </c>
      <c r="S166" s="43" t="b">
        <f t="shared" si="68"/>
        <v>0</v>
      </c>
      <c r="T166" t="b">
        <f t="shared" si="69"/>
        <v>0</v>
      </c>
      <c r="U166" t="b">
        <f t="shared" si="70"/>
        <v>0</v>
      </c>
      <c r="V166" t="b">
        <f t="shared" si="71"/>
        <v>0</v>
      </c>
      <c r="W166" t="b">
        <f t="shared" si="72"/>
        <v>0</v>
      </c>
      <c r="X166" t="b">
        <f t="shared" si="73"/>
        <v>0</v>
      </c>
      <c r="Y166" t="b">
        <f t="shared" si="74"/>
        <v>0</v>
      </c>
      <c r="Z166" t="b">
        <f t="shared" si="75"/>
        <v>1</v>
      </c>
      <c r="AA166" t="b">
        <f t="shared" si="76"/>
        <v>0</v>
      </c>
      <c r="AB166" t="b">
        <f t="shared" si="77"/>
        <v>0</v>
      </c>
    </row>
    <row r="167" spans="1:28" x14ac:dyDescent="0.35">
      <c r="A167" s="43">
        <f t="shared" si="80"/>
        <v>46431</v>
      </c>
      <c r="B167">
        <f t="shared" si="78"/>
        <v>6</v>
      </c>
      <c r="C167" s="19">
        <f t="shared" si="54"/>
        <v>0</v>
      </c>
      <c r="D167" s="19">
        <f t="shared" si="55"/>
        <v>0</v>
      </c>
      <c r="E167" s="19">
        <f t="shared" si="56"/>
        <v>0</v>
      </c>
      <c r="F167" s="19" t="b">
        <f t="shared" si="57"/>
        <v>0</v>
      </c>
      <c r="G167" s="19" t="str">
        <f t="shared" si="58"/>
        <v/>
      </c>
      <c r="H167" s="19" t="str">
        <f t="shared" si="59"/>
        <v/>
      </c>
      <c r="I167" s="19" t="str">
        <f t="shared" si="60"/>
        <v/>
      </c>
      <c r="J167">
        <f t="shared" si="61"/>
        <v>5</v>
      </c>
      <c r="K167" s="19">
        <f ca="1">OFFSET(Calendrier!$B$6,DAY(A167)-1,Paramétrage!J167*6+4)</f>
        <v>0</v>
      </c>
      <c r="L167" s="19" t="str">
        <f t="shared" si="62"/>
        <v/>
      </c>
      <c r="M167" s="43" t="b">
        <f t="shared" si="63"/>
        <v>0</v>
      </c>
      <c r="N167" s="43" t="b">
        <f t="shared" si="64"/>
        <v>0</v>
      </c>
      <c r="O167" s="43" t="b">
        <f t="shared" si="79"/>
        <v>0</v>
      </c>
      <c r="P167" t="b">
        <f t="shared" si="65"/>
        <v>0</v>
      </c>
      <c r="Q167" s="43" t="b">
        <f t="shared" si="66"/>
        <v>1</v>
      </c>
      <c r="R167" s="43" t="b">
        <f t="shared" si="67"/>
        <v>0</v>
      </c>
      <c r="S167" s="43" t="b">
        <f t="shared" si="68"/>
        <v>0</v>
      </c>
      <c r="T167" t="b">
        <f t="shared" si="69"/>
        <v>0</v>
      </c>
      <c r="U167" t="b">
        <f t="shared" si="70"/>
        <v>0</v>
      </c>
      <c r="V167" t="b">
        <f t="shared" si="71"/>
        <v>0</v>
      </c>
      <c r="W167" t="b">
        <f t="shared" si="72"/>
        <v>0</v>
      </c>
      <c r="X167" t="b">
        <f t="shared" si="73"/>
        <v>0</v>
      </c>
      <c r="Y167" t="b">
        <f t="shared" si="74"/>
        <v>0</v>
      </c>
      <c r="Z167" t="b">
        <f t="shared" si="75"/>
        <v>1</v>
      </c>
      <c r="AA167" t="b">
        <f t="shared" si="76"/>
        <v>0</v>
      </c>
      <c r="AB167" t="b">
        <f t="shared" si="77"/>
        <v>0</v>
      </c>
    </row>
    <row r="168" spans="1:28" x14ac:dyDescent="0.35">
      <c r="A168" s="43">
        <f t="shared" si="80"/>
        <v>46432</v>
      </c>
      <c r="B168">
        <f t="shared" si="78"/>
        <v>7</v>
      </c>
      <c r="C168" s="19">
        <f t="shared" si="54"/>
        <v>0</v>
      </c>
      <c r="D168" s="19">
        <f t="shared" si="55"/>
        <v>0</v>
      </c>
      <c r="E168" s="19">
        <f t="shared" si="56"/>
        <v>0</v>
      </c>
      <c r="F168" s="19" t="b">
        <f t="shared" si="57"/>
        <v>0</v>
      </c>
      <c r="G168" s="19" t="str">
        <f t="shared" si="58"/>
        <v/>
      </c>
      <c r="H168" s="19" t="str">
        <f t="shared" si="59"/>
        <v/>
      </c>
      <c r="I168" s="19" t="str">
        <f t="shared" si="60"/>
        <v/>
      </c>
      <c r="J168">
        <f t="shared" si="61"/>
        <v>5</v>
      </c>
      <c r="K168" s="19">
        <f ca="1">OFFSET(Calendrier!$B$6,DAY(A168)-1,Paramétrage!J168*6+4)</f>
        <v>0</v>
      </c>
      <c r="L168" s="19" t="str">
        <f t="shared" si="62"/>
        <v/>
      </c>
      <c r="M168" s="43" t="b">
        <f t="shared" si="63"/>
        <v>0</v>
      </c>
      <c r="N168" s="43" t="b">
        <f t="shared" si="64"/>
        <v>0</v>
      </c>
      <c r="O168" s="43" t="b">
        <f t="shared" si="79"/>
        <v>0</v>
      </c>
      <c r="P168" t="b">
        <f t="shared" si="65"/>
        <v>0</v>
      </c>
      <c r="Q168" s="43" t="b">
        <f t="shared" si="66"/>
        <v>1</v>
      </c>
      <c r="R168" s="43" t="b">
        <f t="shared" si="67"/>
        <v>0</v>
      </c>
      <c r="S168" s="43" t="b">
        <f t="shared" si="68"/>
        <v>1</v>
      </c>
      <c r="T168" t="b">
        <f t="shared" si="69"/>
        <v>0</v>
      </c>
      <c r="U168" t="b">
        <f t="shared" si="70"/>
        <v>0</v>
      </c>
      <c r="V168" t="b">
        <f t="shared" si="71"/>
        <v>1</v>
      </c>
      <c r="W168" t="b">
        <f t="shared" si="72"/>
        <v>0</v>
      </c>
      <c r="X168" t="b">
        <f t="shared" si="73"/>
        <v>0</v>
      </c>
      <c r="Y168" t="b">
        <f t="shared" si="74"/>
        <v>0</v>
      </c>
      <c r="Z168" t="b">
        <f t="shared" si="75"/>
        <v>1</v>
      </c>
      <c r="AA168" t="b">
        <f t="shared" si="76"/>
        <v>0</v>
      </c>
      <c r="AB168" t="b">
        <f t="shared" si="77"/>
        <v>0</v>
      </c>
    </row>
    <row r="169" spans="1:28" x14ac:dyDescent="0.35">
      <c r="A169" s="43">
        <f t="shared" si="80"/>
        <v>46433</v>
      </c>
      <c r="B169">
        <f t="shared" si="78"/>
        <v>1</v>
      </c>
      <c r="C169" s="19">
        <f t="shared" si="54"/>
        <v>0</v>
      </c>
      <c r="D169" s="19">
        <f t="shared" si="55"/>
        <v>0</v>
      </c>
      <c r="E169" s="19">
        <f t="shared" si="56"/>
        <v>0</v>
      </c>
      <c r="F169" s="19" t="b">
        <f t="shared" si="57"/>
        <v>0</v>
      </c>
      <c r="G169" s="19" t="str">
        <f t="shared" si="58"/>
        <v/>
      </c>
      <c r="H169" s="19" t="str">
        <f t="shared" si="59"/>
        <v/>
      </c>
      <c r="I169" s="19" t="str">
        <f t="shared" si="60"/>
        <v/>
      </c>
      <c r="J169">
        <f t="shared" si="61"/>
        <v>5</v>
      </c>
      <c r="K169" s="19">
        <f ca="1">OFFSET(Calendrier!$B$6,DAY(A169)-1,Paramétrage!J169*6+4)</f>
        <v>0</v>
      </c>
      <c r="L169" s="19" t="str">
        <f t="shared" si="62"/>
        <v/>
      </c>
      <c r="M169" s="43" t="b">
        <f t="shared" si="63"/>
        <v>0</v>
      </c>
      <c r="N169" s="43" t="b">
        <f t="shared" si="64"/>
        <v>1</v>
      </c>
      <c r="O169" s="43" t="b">
        <f t="shared" si="79"/>
        <v>0</v>
      </c>
      <c r="P169" t="b">
        <f t="shared" si="65"/>
        <v>0</v>
      </c>
      <c r="Q169" s="43" t="b">
        <f t="shared" si="66"/>
        <v>0</v>
      </c>
      <c r="R169" s="43" t="b">
        <f t="shared" si="67"/>
        <v>0</v>
      </c>
      <c r="S169" s="43" t="b">
        <f t="shared" si="68"/>
        <v>1</v>
      </c>
      <c r="T169" t="b">
        <f t="shared" si="69"/>
        <v>0</v>
      </c>
      <c r="U169" t="b">
        <f t="shared" si="70"/>
        <v>0</v>
      </c>
      <c r="V169" t="b">
        <f t="shared" si="71"/>
        <v>1</v>
      </c>
      <c r="W169" t="b">
        <f t="shared" si="72"/>
        <v>0</v>
      </c>
      <c r="X169" t="b">
        <f t="shared" si="73"/>
        <v>0</v>
      </c>
      <c r="Y169" t="b">
        <f t="shared" si="74"/>
        <v>0</v>
      </c>
      <c r="Z169" t="b">
        <f t="shared" si="75"/>
        <v>1</v>
      </c>
      <c r="AA169" t="b">
        <f t="shared" si="76"/>
        <v>0</v>
      </c>
      <c r="AB169" t="b">
        <f t="shared" si="77"/>
        <v>0</v>
      </c>
    </row>
    <row r="170" spans="1:28" x14ac:dyDescent="0.35">
      <c r="A170" s="43">
        <f t="shared" si="80"/>
        <v>46434</v>
      </c>
      <c r="B170">
        <f t="shared" si="78"/>
        <v>2</v>
      </c>
      <c r="C170" s="19">
        <f t="shared" si="54"/>
        <v>0</v>
      </c>
      <c r="D170" s="19">
        <f t="shared" si="55"/>
        <v>0</v>
      </c>
      <c r="E170" s="19">
        <f t="shared" si="56"/>
        <v>0</v>
      </c>
      <c r="F170" s="19" t="b">
        <f t="shared" si="57"/>
        <v>0</v>
      </c>
      <c r="G170" s="19" t="str">
        <f t="shared" si="58"/>
        <v/>
      </c>
      <c r="H170" s="19" t="str">
        <f t="shared" si="59"/>
        <v/>
      </c>
      <c r="I170" s="19" t="str">
        <f t="shared" si="60"/>
        <v/>
      </c>
      <c r="J170">
        <f t="shared" si="61"/>
        <v>5</v>
      </c>
      <c r="K170" s="19">
        <f ca="1">OFFSET(Calendrier!$B$6,DAY(A170)-1,Paramétrage!J170*6+4)</f>
        <v>0</v>
      </c>
      <c r="L170" s="19" t="str">
        <f t="shared" si="62"/>
        <v/>
      </c>
      <c r="M170" s="43" t="b">
        <f t="shared" si="63"/>
        <v>0</v>
      </c>
      <c r="N170" s="43" t="b">
        <f t="shared" si="64"/>
        <v>1</v>
      </c>
      <c r="O170" s="43" t="b">
        <f t="shared" si="79"/>
        <v>0</v>
      </c>
      <c r="P170" t="b">
        <f t="shared" si="65"/>
        <v>0</v>
      </c>
      <c r="Q170" s="43" t="b">
        <f t="shared" si="66"/>
        <v>0</v>
      </c>
      <c r="R170" s="43" t="b">
        <f t="shared" si="67"/>
        <v>0</v>
      </c>
      <c r="S170" s="43" t="b">
        <f t="shared" si="68"/>
        <v>1</v>
      </c>
      <c r="T170" t="b">
        <f t="shared" si="69"/>
        <v>0</v>
      </c>
      <c r="U170" t="b">
        <f t="shared" si="70"/>
        <v>0</v>
      </c>
      <c r="V170" t="b">
        <f t="shared" si="71"/>
        <v>1</v>
      </c>
      <c r="W170" t="b">
        <f t="shared" si="72"/>
        <v>0</v>
      </c>
      <c r="X170" t="b">
        <f t="shared" si="73"/>
        <v>0</v>
      </c>
      <c r="Y170" t="b">
        <f t="shared" si="74"/>
        <v>0</v>
      </c>
      <c r="Z170" t="b">
        <f t="shared" si="75"/>
        <v>1</v>
      </c>
      <c r="AA170" t="b">
        <f t="shared" si="76"/>
        <v>0</v>
      </c>
      <c r="AB170" t="b">
        <f t="shared" si="77"/>
        <v>0</v>
      </c>
    </row>
    <row r="171" spans="1:28" x14ac:dyDescent="0.35">
      <c r="A171" s="43">
        <f t="shared" si="80"/>
        <v>46435</v>
      </c>
      <c r="B171">
        <f t="shared" si="78"/>
        <v>3</v>
      </c>
      <c r="C171" s="19">
        <f t="shared" si="54"/>
        <v>0</v>
      </c>
      <c r="D171" s="19">
        <f t="shared" si="55"/>
        <v>0</v>
      </c>
      <c r="E171" s="19">
        <f t="shared" si="56"/>
        <v>0</v>
      </c>
      <c r="F171" s="19" t="b">
        <f t="shared" si="57"/>
        <v>0</v>
      </c>
      <c r="G171" s="19" t="str">
        <f t="shared" si="58"/>
        <v/>
      </c>
      <c r="H171" s="19" t="str">
        <f t="shared" si="59"/>
        <v/>
      </c>
      <c r="I171" s="19" t="str">
        <f t="shared" si="60"/>
        <v/>
      </c>
      <c r="J171">
        <f t="shared" si="61"/>
        <v>5</v>
      </c>
      <c r="K171" s="19">
        <f ca="1">OFFSET(Calendrier!$B$6,DAY(A171)-1,Paramétrage!J171*6+4)</f>
        <v>0</v>
      </c>
      <c r="L171" s="19" t="str">
        <f t="shared" si="62"/>
        <v/>
      </c>
      <c r="M171" s="43" t="b">
        <f t="shared" si="63"/>
        <v>0</v>
      </c>
      <c r="N171" s="43" t="b">
        <f t="shared" si="64"/>
        <v>1</v>
      </c>
      <c r="O171" s="43" t="b">
        <f t="shared" si="79"/>
        <v>0</v>
      </c>
      <c r="P171" t="b">
        <f t="shared" si="65"/>
        <v>0</v>
      </c>
      <c r="Q171" s="43" t="b">
        <f t="shared" si="66"/>
        <v>0</v>
      </c>
      <c r="R171" s="43" t="b">
        <f t="shared" si="67"/>
        <v>0</v>
      </c>
      <c r="S171" s="43" t="b">
        <f t="shared" si="68"/>
        <v>1</v>
      </c>
      <c r="T171" t="b">
        <f t="shared" si="69"/>
        <v>0</v>
      </c>
      <c r="U171" t="b">
        <f t="shared" si="70"/>
        <v>0</v>
      </c>
      <c r="V171" t="b">
        <f t="shared" si="71"/>
        <v>1</v>
      </c>
      <c r="W171" t="b">
        <f t="shared" si="72"/>
        <v>0</v>
      </c>
      <c r="X171" t="b">
        <f t="shared" si="73"/>
        <v>0</v>
      </c>
      <c r="Y171" t="b">
        <f t="shared" si="74"/>
        <v>0</v>
      </c>
      <c r="Z171" t="b">
        <f t="shared" si="75"/>
        <v>1</v>
      </c>
      <c r="AA171" t="b">
        <f t="shared" si="76"/>
        <v>0</v>
      </c>
      <c r="AB171" t="b">
        <f t="shared" si="77"/>
        <v>0</v>
      </c>
    </row>
    <row r="172" spans="1:28" x14ac:dyDescent="0.35">
      <c r="A172" s="43">
        <f t="shared" si="80"/>
        <v>46436</v>
      </c>
      <c r="B172">
        <f t="shared" si="78"/>
        <v>4</v>
      </c>
      <c r="C172" s="19">
        <f t="shared" si="54"/>
        <v>0</v>
      </c>
      <c r="D172" s="19">
        <f t="shared" si="55"/>
        <v>0</v>
      </c>
      <c r="E172" s="19">
        <f t="shared" si="56"/>
        <v>0</v>
      </c>
      <c r="F172" s="19" t="b">
        <f t="shared" si="57"/>
        <v>0</v>
      </c>
      <c r="G172" s="19" t="str">
        <f t="shared" si="58"/>
        <v/>
      </c>
      <c r="H172" s="19" t="str">
        <f t="shared" si="59"/>
        <v/>
      </c>
      <c r="I172" s="19" t="str">
        <f t="shared" si="60"/>
        <v/>
      </c>
      <c r="J172">
        <f t="shared" si="61"/>
        <v>5</v>
      </c>
      <c r="K172" s="19">
        <f ca="1">OFFSET(Calendrier!$B$6,DAY(A172)-1,Paramétrage!J172*6+4)</f>
        <v>0</v>
      </c>
      <c r="L172" s="19" t="str">
        <f t="shared" si="62"/>
        <v/>
      </c>
      <c r="M172" s="43" t="b">
        <f t="shared" si="63"/>
        <v>0</v>
      </c>
      <c r="N172" s="43" t="b">
        <f t="shared" si="64"/>
        <v>1</v>
      </c>
      <c r="O172" s="43" t="b">
        <f t="shared" si="79"/>
        <v>0</v>
      </c>
      <c r="P172" t="b">
        <f t="shared" si="65"/>
        <v>0</v>
      </c>
      <c r="Q172" s="43" t="b">
        <f t="shared" si="66"/>
        <v>0</v>
      </c>
      <c r="R172" s="43" t="b">
        <f t="shared" si="67"/>
        <v>0</v>
      </c>
      <c r="S172" s="43" t="b">
        <f t="shared" si="68"/>
        <v>1</v>
      </c>
      <c r="T172" t="b">
        <f t="shared" si="69"/>
        <v>0</v>
      </c>
      <c r="U172" t="b">
        <f t="shared" si="70"/>
        <v>0</v>
      </c>
      <c r="V172" t="b">
        <f t="shared" si="71"/>
        <v>1</v>
      </c>
      <c r="W172" t="b">
        <f t="shared" si="72"/>
        <v>0</v>
      </c>
      <c r="X172" t="b">
        <f t="shared" si="73"/>
        <v>0</v>
      </c>
      <c r="Y172" t="b">
        <f t="shared" si="74"/>
        <v>0</v>
      </c>
      <c r="Z172" t="b">
        <f t="shared" si="75"/>
        <v>1</v>
      </c>
      <c r="AA172" t="b">
        <f t="shared" si="76"/>
        <v>0</v>
      </c>
      <c r="AB172" t="b">
        <f t="shared" si="77"/>
        <v>0</v>
      </c>
    </row>
    <row r="173" spans="1:28" x14ac:dyDescent="0.35">
      <c r="A173" s="43">
        <f t="shared" si="80"/>
        <v>46437</v>
      </c>
      <c r="B173">
        <f t="shared" si="78"/>
        <v>5</v>
      </c>
      <c r="C173" s="19">
        <f t="shared" si="54"/>
        <v>0</v>
      </c>
      <c r="D173" s="19">
        <f t="shared" si="55"/>
        <v>0</v>
      </c>
      <c r="E173" s="19">
        <f t="shared" si="56"/>
        <v>0</v>
      </c>
      <c r="F173" s="19" t="b">
        <f t="shared" si="57"/>
        <v>0</v>
      </c>
      <c r="G173" s="19" t="str">
        <f t="shared" si="58"/>
        <v/>
      </c>
      <c r="H173" s="19" t="str">
        <f t="shared" si="59"/>
        <v/>
      </c>
      <c r="I173" s="19" t="str">
        <f t="shared" si="60"/>
        <v/>
      </c>
      <c r="J173">
        <f t="shared" si="61"/>
        <v>5</v>
      </c>
      <c r="K173" s="19">
        <f ca="1">OFFSET(Calendrier!$B$6,DAY(A173)-1,Paramétrage!J173*6+4)</f>
        <v>0</v>
      </c>
      <c r="L173" s="19" t="str">
        <f t="shared" si="62"/>
        <v/>
      </c>
      <c r="M173" s="43" t="b">
        <f t="shared" si="63"/>
        <v>0</v>
      </c>
      <c r="N173" s="43" t="b">
        <f t="shared" si="64"/>
        <v>1</v>
      </c>
      <c r="O173" s="43" t="b">
        <f t="shared" si="79"/>
        <v>0</v>
      </c>
      <c r="P173" t="b">
        <f t="shared" si="65"/>
        <v>0</v>
      </c>
      <c r="Q173" s="43" t="b">
        <f t="shared" si="66"/>
        <v>0</v>
      </c>
      <c r="R173" s="43" t="b">
        <f t="shared" si="67"/>
        <v>0</v>
      </c>
      <c r="S173" s="43" t="b">
        <f t="shared" si="68"/>
        <v>1</v>
      </c>
      <c r="T173" t="b">
        <f t="shared" si="69"/>
        <v>0</v>
      </c>
      <c r="U173" t="b">
        <f t="shared" si="70"/>
        <v>0</v>
      </c>
      <c r="V173" t="b">
        <f t="shared" si="71"/>
        <v>1</v>
      </c>
      <c r="W173" t="b">
        <f t="shared" si="72"/>
        <v>0</v>
      </c>
      <c r="X173" t="b">
        <f t="shared" si="73"/>
        <v>0</v>
      </c>
      <c r="Y173" t="b">
        <f t="shared" si="74"/>
        <v>0</v>
      </c>
      <c r="Z173" t="b">
        <f t="shared" si="75"/>
        <v>1</v>
      </c>
      <c r="AA173" t="b">
        <f t="shared" si="76"/>
        <v>0</v>
      </c>
      <c r="AB173" t="b">
        <f t="shared" si="77"/>
        <v>0</v>
      </c>
    </row>
    <row r="174" spans="1:28" x14ac:dyDescent="0.35">
      <c r="A174" s="43">
        <f t="shared" si="80"/>
        <v>46438</v>
      </c>
      <c r="B174">
        <f t="shared" si="78"/>
        <v>6</v>
      </c>
      <c r="C174" s="19">
        <f t="shared" si="54"/>
        <v>0</v>
      </c>
      <c r="D174" s="19">
        <f t="shared" si="55"/>
        <v>0</v>
      </c>
      <c r="E174" s="19">
        <f t="shared" si="56"/>
        <v>0</v>
      </c>
      <c r="F174" s="19" t="b">
        <f t="shared" si="57"/>
        <v>0</v>
      </c>
      <c r="G174" s="19" t="str">
        <f t="shared" si="58"/>
        <v/>
      </c>
      <c r="H174" s="19" t="str">
        <f t="shared" si="59"/>
        <v/>
      </c>
      <c r="I174" s="19" t="str">
        <f t="shared" si="60"/>
        <v/>
      </c>
      <c r="J174">
        <f t="shared" si="61"/>
        <v>5</v>
      </c>
      <c r="K174" s="19">
        <f ca="1">OFFSET(Calendrier!$B$6,DAY(A174)-1,Paramétrage!J174*6+4)</f>
        <v>0</v>
      </c>
      <c r="L174" s="19" t="str">
        <f t="shared" si="62"/>
        <v/>
      </c>
      <c r="M174" s="43" t="b">
        <f t="shared" si="63"/>
        <v>0</v>
      </c>
      <c r="N174" s="43" t="b">
        <f t="shared" si="64"/>
        <v>0</v>
      </c>
      <c r="O174" s="43" t="b">
        <f t="shared" si="79"/>
        <v>0</v>
      </c>
      <c r="P174" t="b">
        <f t="shared" si="65"/>
        <v>0</v>
      </c>
      <c r="Q174" s="43" t="b">
        <f t="shared" si="66"/>
        <v>1</v>
      </c>
      <c r="R174" s="43" t="b">
        <f t="shared" si="67"/>
        <v>0</v>
      </c>
      <c r="S174" s="43" t="b">
        <f t="shared" si="68"/>
        <v>1</v>
      </c>
      <c r="T174" t="b">
        <f t="shared" si="69"/>
        <v>0</v>
      </c>
      <c r="U174" t="b">
        <f t="shared" si="70"/>
        <v>0</v>
      </c>
      <c r="V174" t="b">
        <f t="shared" si="71"/>
        <v>1</v>
      </c>
      <c r="W174" t="b">
        <f t="shared" si="72"/>
        <v>0</v>
      </c>
      <c r="X174" t="b">
        <f t="shared" si="73"/>
        <v>0</v>
      </c>
      <c r="Y174" t="b">
        <f t="shared" si="74"/>
        <v>0</v>
      </c>
      <c r="Z174" t="b">
        <f t="shared" si="75"/>
        <v>1</v>
      </c>
      <c r="AA174" t="b">
        <f t="shared" si="76"/>
        <v>0</v>
      </c>
      <c r="AB174" t="b">
        <f t="shared" si="77"/>
        <v>0</v>
      </c>
    </row>
    <row r="175" spans="1:28" x14ac:dyDescent="0.35">
      <c r="A175" s="43">
        <f t="shared" si="80"/>
        <v>46439</v>
      </c>
      <c r="B175">
        <f t="shared" si="78"/>
        <v>7</v>
      </c>
      <c r="C175" s="19">
        <f t="shared" si="54"/>
        <v>0</v>
      </c>
      <c r="D175" s="19">
        <f t="shared" si="55"/>
        <v>0</v>
      </c>
      <c r="E175" s="19">
        <f t="shared" si="56"/>
        <v>0</v>
      </c>
      <c r="F175" s="19" t="b">
        <f t="shared" si="57"/>
        <v>0</v>
      </c>
      <c r="G175" s="19" t="str">
        <f t="shared" si="58"/>
        <v/>
      </c>
      <c r="H175" s="19" t="str">
        <f t="shared" si="59"/>
        <v/>
      </c>
      <c r="I175" s="19" t="str">
        <f t="shared" si="60"/>
        <v/>
      </c>
      <c r="J175">
        <f t="shared" si="61"/>
        <v>5</v>
      </c>
      <c r="K175" s="19">
        <f ca="1">OFFSET(Calendrier!$B$6,DAY(A175)-1,Paramétrage!J175*6+4)</f>
        <v>0</v>
      </c>
      <c r="L175" s="19" t="str">
        <f t="shared" si="62"/>
        <v/>
      </c>
      <c r="M175" s="43" t="b">
        <f t="shared" si="63"/>
        <v>0</v>
      </c>
      <c r="N175" s="43" t="b">
        <f t="shared" si="64"/>
        <v>0</v>
      </c>
      <c r="O175" s="43" t="b">
        <f t="shared" si="79"/>
        <v>0</v>
      </c>
      <c r="P175" t="b">
        <f t="shared" si="65"/>
        <v>0</v>
      </c>
      <c r="Q175" s="43" t="b">
        <f t="shared" si="66"/>
        <v>1</v>
      </c>
      <c r="R175" s="43" t="b">
        <f t="shared" si="67"/>
        <v>0</v>
      </c>
      <c r="S175" s="43" t="b">
        <f t="shared" si="68"/>
        <v>1</v>
      </c>
      <c r="T175" t="b">
        <f t="shared" si="69"/>
        <v>0</v>
      </c>
      <c r="U175" t="b">
        <f t="shared" si="70"/>
        <v>0</v>
      </c>
      <c r="V175" t="b">
        <f t="shared" si="71"/>
        <v>1</v>
      </c>
      <c r="W175" t="b">
        <f t="shared" si="72"/>
        <v>0</v>
      </c>
      <c r="X175" t="b">
        <f t="shared" si="73"/>
        <v>1</v>
      </c>
      <c r="Y175" t="b">
        <f t="shared" si="74"/>
        <v>0</v>
      </c>
      <c r="Z175" t="b">
        <f t="shared" si="75"/>
        <v>1</v>
      </c>
      <c r="AA175" t="b">
        <f t="shared" si="76"/>
        <v>0</v>
      </c>
      <c r="AB175" t="b">
        <f t="shared" si="77"/>
        <v>0</v>
      </c>
    </row>
    <row r="176" spans="1:28" x14ac:dyDescent="0.35">
      <c r="A176" s="43">
        <f t="shared" si="80"/>
        <v>46440</v>
      </c>
      <c r="B176">
        <f t="shared" si="78"/>
        <v>1</v>
      </c>
      <c r="C176" s="19">
        <f t="shared" si="54"/>
        <v>0</v>
      </c>
      <c r="D176" s="19">
        <f t="shared" si="55"/>
        <v>0</v>
      </c>
      <c r="E176" s="19">
        <f t="shared" si="56"/>
        <v>0</v>
      </c>
      <c r="F176" s="19" t="b">
        <f t="shared" si="57"/>
        <v>0</v>
      </c>
      <c r="G176" s="19" t="str">
        <f t="shared" si="58"/>
        <v/>
      </c>
      <c r="H176" s="19" t="str">
        <f t="shared" si="59"/>
        <v/>
      </c>
      <c r="I176" s="19" t="str">
        <f t="shared" si="60"/>
        <v/>
      </c>
      <c r="J176">
        <f t="shared" si="61"/>
        <v>5</v>
      </c>
      <c r="K176" s="19">
        <f ca="1">OFFSET(Calendrier!$B$6,DAY(A176)-1,Paramétrage!J176*6+4)</f>
        <v>0</v>
      </c>
      <c r="L176" s="19" t="str">
        <f t="shared" si="62"/>
        <v/>
      </c>
      <c r="M176" s="43" t="b">
        <f t="shared" si="63"/>
        <v>0</v>
      </c>
      <c r="N176" s="43" t="b">
        <f t="shared" si="64"/>
        <v>1</v>
      </c>
      <c r="O176" s="43" t="b">
        <f t="shared" si="79"/>
        <v>0</v>
      </c>
      <c r="P176" t="b">
        <f t="shared" si="65"/>
        <v>0</v>
      </c>
      <c r="Q176" s="43" t="b">
        <f t="shared" si="66"/>
        <v>0</v>
      </c>
      <c r="R176" s="43" t="b">
        <f t="shared" si="67"/>
        <v>0</v>
      </c>
      <c r="S176" s="43" t="b">
        <f t="shared" si="68"/>
        <v>1</v>
      </c>
      <c r="T176" t="b">
        <f t="shared" si="69"/>
        <v>0</v>
      </c>
      <c r="U176" t="b">
        <f t="shared" si="70"/>
        <v>0</v>
      </c>
      <c r="V176" t="b">
        <f t="shared" si="71"/>
        <v>1</v>
      </c>
      <c r="W176" t="b">
        <f t="shared" si="72"/>
        <v>0</v>
      </c>
      <c r="X176" t="b">
        <f t="shared" si="73"/>
        <v>1</v>
      </c>
      <c r="Y176" t="b">
        <f t="shared" si="74"/>
        <v>0</v>
      </c>
      <c r="Z176" t="b">
        <f t="shared" si="75"/>
        <v>0</v>
      </c>
      <c r="AA176" t="b">
        <f t="shared" si="76"/>
        <v>0</v>
      </c>
      <c r="AB176" t="b">
        <f t="shared" si="77"/>
        <v>0</v>
      </c>
    </row>
    <row r="177" spans="1:28" x14ac:dyDescent="0.35">
      <c r="A177" s="43">
        <f t="shared" si="80"/>
        <v>46441</v>
      </c>
      <c r="B177">
        <f t="shared" si="78"/>
        <v>2</v>
      </c>
      <c r="C177" s="19">
        <f t="shared" si="54"/>
        <v>0</v>
      </c>
      <c r="D177" s="19">
        <f t="shared" si="55"/>
        <v>0</v>
      </c>
      <c r="E177" s="19">
        <f t="shared" si="56"/>
        <v>0</v>
      </c>
      <c r="F177" s="19" t="b">
        <f t="shared" si="57"/>
        <v>0</v>
      </c>
      <c r="G177" s="19" t="str">
        <f t="shared" si="58"/>
        <v/>
      </c>
      <c r="H177" s="19" t="str">
        <f t="shared" si="59"/>
        <v/>
      </c>
      <c r="I177" s="19" t="str">
        <f t="shared" si="60"/>
        <v/>
      </c>
      <c r="J177">
        <f t="shared" si="61"/>
        <v>5</v>
      </c>
      <c r="K177" s="19">
        <f ca="1">OFFSET(Calendrier!$B$6,DAY(A177)-1,Paramétrage!J177*6+4)</f>
        <v>0</v>
      </c>
      <c r="L177" s="19" t="str">
        <f t="shared" si="62"/>
        <v/>
      </c>
      <c r="M177" s="43" t="b">
        <f t="shared" si="63"/>
        <v>0</v>
      </c>
      <c r="N177" s="43" t="b">
        <f t="shared" si="64"/>
        <v>1</v>
      </c>
      <c r="O177" s="43" t="b">
        <f t="shared" si="79"/>
        <v>0</v>
      </c>
      <c r="P177" t="b">
        <f t="shared" si="65"/>
        <v>0</v>
      </c>
      <c r="Q177" s="43" t="b">
        <f t="shared" si="66"/>
        <v>0</v>
      </c>
      <c r="R177" s="43" t="b">
        <f t="shared" si="67"/>
        <v>0</v>
      </c>
      <c r="S177" s="43" t="b">
        <f t="shared" si="68"/>
        <v>1</v>
      </c>
      <c r="T177" t="b">
        <f t="shared" si="69"/>
        <v>0</v>
      </c>
      <c r="U177" t="b">
        <f t="shared" si="70"/>
        <v>0</v>
      </c>
      <c r="V177" t="b">
        <f t="shared" si="71"/>
        <v>1</v>
      </c>
      <c r="W177" t="b">
        <f t="shared" si="72"/>
        <v>0</v>
      </c>
      <c r="X177" t="b">
        <f t="shared" si="73"/>
        <v>1</v>
      </c>
      <c r="Y177" t="b">
        <f t="shared" si="74"/>
        <v>0</v>
      </c>
      <c r="Z177" t="b">
        <f t="shared" si="75"/>
        <v>0</v>
      </c>
      <c r="AA177" t="b">
        <f t="shared" si="76"/>
        <v>0</v>
      </c>
      <c r="AB177" t="b">
        <f t="shared" si="77"/>
        <v>0</v>
      </c>
    </row>
    <row r="178" spans="1:28" x14ac:dyDescent="0.35">
      <c r="A178" s="43">
        <f t="shared" si="80"/>
        <v>46442</v>
      </c>
      <c r="B178">
        <f t="shared" si="78"/>
        <v>3</v>
      </c>
      <c r="C178" s="19">
        <f t="shared" si="54"/>
        <v>0</v>
      </c>
      <c r="D178" s="19">
        <f t="shared" si="55"/>
        <v>0</v>
      </c>
      <c r="E178" s="19">
        <f t="shared" si="56"/>
        <v>0</v>
      </c>
      <c r="F178" s="19" t="b">
        <f t="shared" si="57"/>
        <v>0</v>
      </c>
      <c r="G178" s="19" t="str">
        <f t="shared" si="58"/>
        <v/>
      </c>
      <c r="H178" s="19" t="str">
        <f t="shared" si="59"/>
        <v/>
      </c>
      <c r="I178" s="19" t="str">
        <f t="shared" si="60"/>
        <v/>
      </c>
      <c r="J178">
        <f t="shared" si="61"/>
        <v>5</v>
      </c>
      <c r="K178" s="19">
        <f ca="1">OFFSET(Calendrier!$B$6,DAY(A178)-1,Paramétrage!J178*6+4)</f>
        <v>0</v>
      </c>
      <c r="L178" s="19" t="str">
        <f t="shared" si="62"/>
        <v/>
      </c>
      <c r="M178" s="43" t="b">
        <f t="shared" si="63"/>
        <v>0</v>
      </c>
      <c r="N178" s="43" t="b">
        <f t="shared" si="64"/>
        <v>1</v>
      </c>
      <c r="O178" s="43" t="b">
        <f t="shared" si="79"/>
        <v>0</v>
      </c>
      <c r="P178" t="b">
        <f t="shared" si="65"/>
        <v>0</v>
      </c>
      <c r="Q178" s="43" t="b">
        <f t="shared" si="66"/>
        <v>0</v>
      </c>
      <c r="R178" s="43" t="b">
        <f t="shared" si="67"/>
        <v>0</v>
      </c>
      <c r="S178" s="43" t="b">
        <f t="shared" si="68"/>
        <v>1</v>
      </c>
      <c r="T178" t="b">
        <f t="shared" si="69"/>
        <v>0</v>
      </c>
      <c r="U178" t="b">
        <f t="shared" si="70"/>
        <v>0</v>
      </c>
      <c r="V178" t="b">
        <f t="shared" si="71"/>
        <v>1</v>
      </c>
      <c r="W178" t="b">
        <f t="shared" si="72"/>
        <v>0</v>
      </c>
      <c r="X178" t="b">
        <f t="shared" si="73"/>
        <v>1</v>
      </c>
      <c r="Y178" t="b">
        <f t="shared" si="74"/>
        <v>0</v>
      </c>
      <c r="Z178" t="b">
        <f t="shared" si="75"/>
        <v>0</v>
      </c>
      <c r="AA178" t="b">
        <f t="shared" si="76"/>
        <v>0</v>
      </c>
      <c r="AB178" t="b">
        <f t="shared" si="77"/>
        <v>0</v>
      </c>
    </row>
    <row r="179" spans="1:28" x14ac:dyDescent="0.35">
      <c r="A179" s="43">
        <f t="shared" si="80"/>
        <v>46443</v>
      </c>
      <c r="B179">
        <f t="shared" si="78"/>
        <v>4</v>
      </c>
      <c r="C179" s="19">
        <f t="shared" si="54"/>
        <v>0</v>
      </c>
      <c r="D179" s="19">
        <f t="shared" si="55"/>
        <v>0</v>
      </c>
      <c r="E179" s="19">
        <f t="shared" si="56"/>
        <v>0</v>
      </c>
      <c r="F179" s="19" t="b">
        <f t="shared" si="57"/>
        <v>0</v>
      </c>
      <c r="G179" s="19" t="str">
        <f t="shared" si="58"/>
        <v/>
      </c>
      <c r="H179" s="19" t="str">
        <f t="shared" si="59"/>
        <v/>
      </c>
      <c r="I179" s="19" t="str">
        <f t="shared" si="60"/>
        <v/>
      </c>
      <c r="J179">
        <f t="shared" si="61"/>
        <v>5</v>
      </c>
      <c r="K179" s="19">
        <f ca="1">OFFSET(Calendrier!$B$6,DAY(A179)-1,Paramétrage!J179*6+4)</f>
        <v>0</v>
      </c>
      <c r="L179" s="19" t="str">
        <f t="shared" si="62"/>
        <v/>
      </c>
      <c r="M179" s="43" t="b">
        <f t="shared" si="63"/>
        <v>0</v>
      </c>
      <c r="N179" s="43" t="b">
        <f t="shared" si="64"/>
        <v>1</v>
      </c>
      <c r="O179" s="43" t="b">
        <f t="shared" si="79"/>
        <v>0</v>
      </c>
      <c r="P179" t="b">
        <f t="shared" si="65"/>
        <v>0</v>
      </c>
      <c r="Q179" s="43" t="b">
        <f t="shared" si="66"/>
        <v>0</v>
      </c>
      <c r="R179" s="43" t="b">
        <f t="shared" si="67"/>
        <v>0</v>
      </c>
      <c r="S179" s="43" t="b">
        <f t="shared" si="68"/>
        <v>1</v>
      </c>
      <c r="T179" t="b">
        <f t="shared" si="69"/>
        <v>0</v>
      </c>
      <c r="U179" t="b">
        <f t="shared" si="70"/>
        <v>0</v>
      </c>
      <c r="V179" t="b">
        <f t="shared" si="71"/>
        <v>1</v>
      </c>
      <c r="W179" t="b">
        <f t="shared" si="72"/>
        <v>0</v>
      </c>
      <c r="X179" t="b">
        <f t="shared" si="73"/>
        <v>1</v>
      </c>
      <c r="Y179" t="b">
        <f t="shared" si="74"/>
        <v>0</v>
      </c>
      <c r="Z179" t="b">
        <f t="shared" si="75"/>
        <v>0</v>
      </c>
      <c r="AA179" t="b">
        <f t="shared" si="76"/>
        <v>0</v>
      </c>
      <c r="AB179" t="b">
        <f t="shared" si="77"/>
        <v>0</v>
      </c>
    </row>
    <row r="180" spans="1:28" x14ac:dyDescent="0.35">
      <c r="A180" s="43">
        <f t="shared" si="80"/>
        <v>46444</v>
      </c>
      <c r="B180">
        <f t="shared" si="78"/>
        <v>5</v>
      </c>
      <c r="C180" s="19">
        <f t="shared" si="54"/>
        <v>0</v>
      </c>
      <c r="D180" s="19">
        <f t="shared" si="55"/>
        <v>0</v>
      </c>
      <c r="E180" s="19">
        <f t="shared" si="56"/>
        <v>0</v>
      </c>
      <c r="F180" s="19" t="b">
        <f t="shared" si="57"/>
        <v>0</v>
      </c>
      <c r="G180" s="19" t="str">
        <f t="shared" si="58"/>
        <v/>
      </c>
      <c r="H180" s="19" t="str">
        <f t="shared" si="59"/>
        <v/>
      </c>
      <c r="I180" s="19" t="str">
        <f t="shared" si="60"/>
        <v/>
      </c>
      <c r="J180">
        <f t="shared" si="61"/>
        <v>5</v>
      </c>
      <c r="K180" s="19">
        <f ca="1">OFFSET(Calendrier!$B$6,DAY(A180)-1,Paramétrage!J180*6+4)</f>
        <v>0</v>
      </c>
      <c r="L180" s="19" t="str">
        <f t="shared" si="62"/>
        <v/>
      </c>
      <c r="M180" s="43" t="b">
        <f t="shared" si="63"/>
        <v>0</v>
      </c>
      <c r="N180" s="43" t="b">
        <f t="shared" si="64"/>
        <v>1</v>
      </c>
      <c r="O180" s="43" t="b">
        <f t="shared" si="79"/>
        <v>0</v>
      </c>
      <c r="P180" t="b">
        <f t="shared" si="65"/>
        <v>0</v>
      </c>
      <c r="Q180" s="43" t="b">
        <f t="shared" si="66"/>
        <v>0</v>
      </c>
      <c r="R180" s="43" t="b">
        <f t="shared" si="67"/>
        <v>0</v>
      </c>
      <c r="S180" s="43" t="b">
        <f t="shared" si="68"/>
        <v>1</v>
      </c>
      <c r="T180" t="b">
        <f t="shared" si="69"/>
        <v>0</v>
      </c>
      <c r="U180" t="b">
        <f t="shared" si="70"/>
        <v>0</v>
      </c>
      <c r="V180" t="b">
        <f t="shared" si="71"/>
        <v>1</v>
      </c>
      <c r="W180" t="b">
        <f t="shared" si="72"/>
        <v>0</v>
      </c>
      <c r="X180" t="b">
        <f t="shared" si="73"/>
        <v>1</v>
      </c>
      <c r="Y180" t="b">
        <f t="shared" si="74"/>
        <v>0</v>
      </c>
      <c r="Z180" t="b">
        <f t="shared" si="75"/>
        <v>0</v>
      </c>
      <c r="AA180" t="b">
        <f t="shared" si="76"/>
        <v>0</v>
      </c>
      <c r="AB180" t="b">
        <f t="shared" si="77"/>
        <v>0</v>
      </c>
    </row>
    <row r="181" spans="1:28" x14ac:dyDescent="0.35">
      <c r="A181" s="43">
        <f t="shared" si="80"/>
        <v>46445</v>
      </c>
      <c r="B181">
        <f t="shared" si="78"/>
        <v>6</v>
      </c>
      <c r="C181" s="19">
        <f t="shared" si="54"/>
        <v>0</v>
      </c>
      <c r="D181" s="19">
        <f t="shared" si="55"/>
        <v>0</v>
      </c>
      <c r="E181" s="19">
        <f t="shared" si="56"/>
        <v>0</v>
      </c>
      <c r="F181" s="19" t="b">
        <f t="shared" si="57"/>
        <v>0</v>
      </c>
      <c r="G181" s="19" t="str">
        <f t="shared" si="58"/>
        <v/>
      </c>
      <c r="H181" s="19" t="str">
        <f t="shared" si="59"/>
        <v/>
      </c>
      <c r="I181" s="19" t="str">
        <f t="shared" si="60"/>
        <v/>
      </c>
      <c r="J181">
        <f t="shared" si="61"/>
        <v>5</v>
      </c>
      <c r="K181" s="19">
        <f ca="1">OFFSET(Calendrier!$B$6,DAY(A181)-1,Paramétrage!J181*6+4)</f>
        <v>0</v>
      </c>
      <c r="L181" s="19" t="str">
        <f t="shared" si="62"/>
        <v/>
      </c>
      <c r="M181" s="43" t="b">
        <f t="shared" si="63"/>
        <v>0</v>
      </c>
      <c r="N181" s="43" t="b">
        <f t="shared" si="64"/>
        <v>0</v>
      </c>
      <c r="O181" s="43" t="b">
        <f t="shared" si="79"/>
        <v>0</v>
      </c>
      <c r="P181" t="b">
        <f t="shared" si="65"/>
        <v>0</v>
      </c>
      <c r="Q181" s="43" t="b">
        <f t="shared" si="66"/>
        <v>1</v>
      </c>
      <c r="R181" s="43" t="b">
        <f t="shared" si="67"/>
        <v>0</v>
      </c>
      <c r="S181" s="43" t="b">
        <f t="shared" si="68"/>
        <v>1</v>
      </c>
      <c r="T181" t="b">
        <f t="shared" si="69"/>
        <v>0</v>
      </c>
      <c r="U181" t="b">
        <f t="shared" si="70"/>
        <v>0</v>
      </c>
      <c r="V181" t="b">
        <f t="shared" si="71"/>
        <v>1</v>
      </c>
      <c r="W181" t="b">
        <f t="shared" si="72"/>
        <v>0</v>
      </c>
      <c r="X181" t="b">
        <f t="shared" si="73"/>
        <v>1</v>
      </c>
      <c r="Y181" t="b">
        <f t="shared" si="74"/>
        <v>0</v>
      </c>
      <c r="Z181" t="b">
        <f t="shared" si="75"/>
        <v>0</v>
      </c>
      <c r="AA181" t="b">
        <f t="shared" si="76"/>
        <v>0</v>
      </c>
      <c r="AB181" t="b">
        <f t="shared" si="77"/>
        <v>0</v>
      </c>
    </row>
    <row r="182" spans="1:28" x14ac:dyDescent="0.35">
      <c r="A182" s="43">
        <f t="shared" si="80"/>
        <v>46446</v>
      </c>
      <c r="B182">
        <f t="shared" si="78"/>
        <v>7</v>
      </c>
      <c r="C182" s="19">
        <f t="shared" si="54"/>
        <v>0</v>
      </c>
      <c r="D182" s="19">
        <f t="shared" si="55"/>
        <v>0</v>
      </c>
      <c r="E182" s="19">
        <f t="shared" si="56"/>
        <v>0</v>
      </c>
      <c r="F182" s="19" t="b">
        <f t="shared" si="57"/>
        <v>0</v>
      </c>
      <c r="G182" s="19" t="str">
        <f t="shared" si="58"/>
        <v/>
      </c>
      <c r="H182" s="19" t="str">
        <f t="shared" si="59"/>
        <v/>
      </c>
      <c r="I182" s="19" t="str">
        <f t="shared" si="60"/>
        <v/>
      </c>
      <c r="J182">
        <f t="shared" si="61"/>
        <v>5</v>
      </c>
      <c r="K182" s="19">
        <f ca="1">OFFSET(Calendrier!$B$6,DAY(A182)-1,Paramétrage!J182*6+4)</f>
        <v>0</v>
      </c>
      <c r="L182" s="19" t="str">
        <f t="shared" si="62"/>
        <v/>
      </c>
      <c r="M182" s="43" t="b">
        <f t="shared" si="63"/>
        <v>0</v>
      </c>
      <c r="N182" s="43" t="b">
        <f t="shared" si="64"/>
        <v>0</v>
      </c>
      <c r="O182" s="43" t="b">
        <f t="shared" si="79"/>
        <v>0</v>
      </c>
      <c r="P182" t="b">
        <f t="shared" si="65"/>
        <v>0</v>
      </c>
      <c r="Q182" s="43" t="b">
        <f t="shared" si="66"/>
        <v>1</v>
      </c>
      <c r="R182" s="43" t="b">
        <f t="shared" si="67"/>
        <v>0</v>
      </c>
      <c r="S182" s="43" t="b">
        <f t="shared" si="68"/>
        <v>1</v>
      </c>
      <c r="T182" t="b">
        <f t="shared" si="69"/>
        <v>0</v>
      </c>
      <c r="U182" t="b">
        <f t="shared" si="70"/>
        <v>0</v>
      </c>
      <c r="V182" t="b">
        <f t="shared" si="71"/>
        <v>1</v>
      </c>
      <c r="W182" t="b">
        <f t="shared" si="72"/>
        <v>0</v>
      </c>
      <c r="X182" t="b">
        <f t="shared" si="73"/>
        <v>1</v>
      </c>
      <c r="Y182" t="b">
        <f t="shared" si="74"/>
        <v>0</v>
      </c>
      <c r="Z182" t="b">
        <f t="shared" si="75"/>
        <v>0</v>
      </c>
      <c r="AA182" t="b">
        <f t="shared" si="76"/>
        <v>0</v>
      </c>
      <c r="AB182" t="b">
        <f t="shared" si="77"/>
        <v>0</v>
      </c>
    </row>
    <row r="183" spans="1:28" x14ac:dyDescent="0.35">
      <c r="A183" s="43">
        <f t="shared" si="80"/>
        <v>46447</v>
      </c>
      <c r="B183">
        <f t="shared" si="78"/>
        <v>1</v>
      </c>
      <c r="C183" s="19">
        <f t="shared" si="54"/>
        <v>3.125E-2</v>
      </c>
      <c r="D183" s="19">
        <f t="shared" si="55"/>
        <v>0.33333333333333331</v>
      </c>
      <c r="E183" s="19">
        <f t="shared" si="56"/>
        <v>0.70833333333333337</v>
      </c>
      <c r="F183" s="19" t="b">
        <f t="shared" si="57"/>
        <v>0</v>
      </c>
      <c r="G183" s="19" t="str">
        <f t="shared" si="58"/>
        <v/>
      </c>
      <c r="H183" s="19" t="str">
        <f t="shared" si="59"/>
        <v/>
      </c>
      <c r="I183" s="19" t="str">
        <f t="shared" si="60"/>
        <v/>
      </c>
      <c r="J183">
        <f t="shared" si="61"/>
        <v>6</v>
      </c>
      <c r="K183" s="19">
        <f ca="1">OFFSET(Calendrier!$B$6,DAY(A183)-1,Paramétrage!J183*6+4)</f>
        <v>0.35763888888888895</v>
      </c>
      <c r="L183" s="19" t="str">
        <f t="shared" si="62"/>
        <v/>
      </c>
      <c r="M183" s="43" t="b">
        <f t="shared" si="63"/>
        <v>0</v>
      </c>
      <c r="N183" s="43" t="b">
        <f t="shared" si="64"/>
        <v>1</v>
      </c>
      <c r="O183" s="43" t="b">
        <f t="shared" si="79"/>
        <v>0</v>
      </c>
      <c r="P183" t="b">
        <f t="shared" si="65"/>
        <v>0</v>
      </c>
      <c r="Q183" s="43" t="b">
        <f t="shared" si="66"/>
        <v>0</v>
      </c>
      <c r="R183" s="43" t="b">
        <f t="shared" si="67"/>
        <v>0</v>
      </c>
      <c r="S183" s="43" t="b">
        <f t="shared" si="68"/>
        <v>0</v>
      </c>
      <c r="T183" t="b">
        <f t="shared" si="69"/>
        <v>0</v>
      </c>
      <c r="U183" t="b">
        <f t="shared" si="70"/>
        <v>0</v>
      </c>
      <c r="V183" t="b">
        <f t="shared" si="71"/>
        <v>0</v>
      </c>
      <c r="W183" t="b">
        <f t="shared" si="72"/>
        <v>0</v>
      </c>
      <c r="X183" t="b">
        <f t="shared" si="73"/>
        <v>1</v>
      </c>
      <c r="Y183" t="b">
        <f t="shared" si="74"/>
        <v>0</v>
      </c>
      <c r="Z183" t="b">
        <f t="shared" si="75"/>
        <v>0</v>
      </c>
      <c r="AA183" t="b">
        <f t="shared" si="76"/>
        <v>0</v>
      </c>
      <c r="AB183" t="b">
        <f t="shared" si="77"/>
        <v>0</v>
      </c>
    </row>
    <row r="184" spans="1:28" x14ac:dyDescent="0.35">
      <c r="A184" s="43">
        <f t="shared" si="80"/>
        <v>46448</v>
      </c>
      <c r="B184">
        <f t="shared" si="78"/>
        <v>2</v>
      </c>
      <c r="C184" s="19">
        <f t="shared" si="54"/>
        <v>3.125E-2</v>
      </c>
      <c r="D184" s="19">
        <f t="shared" si="55"/>
        <v>0.33333333333333331</v>
      </c>
      <c r="E184" s="19">
        <f t="shared" si="56"/>
        <v>0.75</v>
      </c>
      <c r="F184" s="19" t="b">
        <f t="shared" si="57"/>
        <v>0</v>
      </c>
      <c r="G184" s="19" t="str">
        <f t="shared" si="58"/>
        <v/>
      </c>
      <c r="H184" s="19" t="str">
        <f t="shared" si="59"/>
        <v/>
      </c>
      <c r="I184" s="19" t="str">
        <f t="shared" si="60"/>
        <v/>
      </c>
      <c r="J184">
        <f t="shared" si="61"/>
        <v>6</v>
      </c>
      <c r="K184" s="19">
        <f ca="1">OFFSET(Calendrier!$B$6,DAY(A184)-1,Paramétrage!J184*6+4)</f>
        <v>0.39930555555555558</v>
      </c>
      <c r="L184" s="19" t="str">
        <f t="shared" si="62"/>
        <v/>
      </c>
      <c r="M184" s="43" t="b">
        <f t="shared" si="63"/>
        <v>0</v>
      </c>
      <c r="N184" s="43" t="b">
        <f t="shared" si="64"/>
        <v>1</v>
      </c>
      <c r="O184" s="43" t="b">
        <f t="shared" si="79"/>
        <v>0</v>
      </c>
      <c r="P184" t="b">
        <f t="shared" si="65"/>
        <v>0</v>
      </c>
      <c r="Q184" s="43" t="b">
        <f t="shared" si="66"/>
        <v>0</v>
      </c>
      <c r="R184" s="43" t="b">
        <f t="shared" si="67"/>
        <v>0</v>
      </c>
      <c r="S184" s="43" t="b">
        <f t="shared" si="68"/>
        <v>0</v>
      </c>
      <c r="T184" t="b">
        <f t="shared" si="69"/>
        <v>0</v>
      </c>
      <c r="U184" t="b">
        <f t="shared" si="70"/>
        <v>0</v>
      </c>
      <c r="V184" t="b">
        <f t="shared" si="71"/>
        <v>0</v>
      </c>
      <c r="W184" t="b">
        <f t="shared" si="72"/>
        <v>0</v>
      </c>
      <c r="X184" t="b">
        <f t="shared" si="73"/>
        <v>1</v>
      </c>
      <c r="Y184" t="b">
        <f t="shared" si="74"/>
        <v>0</v>
      </c>
      <c r="Z184" t="b">
        <f t="shared" si="75"/>
        <v>0</v>
      </c>
      <c r="AA184" t="b">
        <f t="shared" si="76"/>
        <v>0</v>
      </c>
      <c r="AB184" t="b">
        <f t="shared" si="77"/>
        <v>0</v>
      </c>
    </row>
    <row r="185" spans="1:28" x14ac:dyDescent="0.35">
      <c r="A185" s="43">
        <f t="shared" si="80"/>
        <v>46449</v>
      </c>
      <c r="B185">
        <f t="shared" si="78"/>
        <v>3</v>
      </c>
      <c r="C185" s="19">
        <f t="shared" si="54"/>
        <v>0</v>
      </c>
      <c r="D185" s="19">
        <f t="shared" si="55"/>
        <v>0.33333333333333331</v>
      </c>
      <c r="E185" s="19">
        <f t="shared" si="56"/>
        <v>0.54166666666666663</v>
      </c>
      <c r="F185" s="19" t="b">
        <f t="shared" si="57"/>
        <v>0</v>
      </c>
      <c r="G185" s="19" t="str">
        <f t="shared" si="58"/>
        <v/>
      </c>
      <c r="H185" s="19" t="str">
        <f t="shared" si="59"/>
        <v/>
      </c>
      <c r="I185" s="19" t="str">
        <f t="shared" si="60"/>
        <v/>
      </c>
      <c r="J185">
        <f t="shared" si="61"/>
        <v>6</v>
      </c>
      <c r="K185" s="19">
        <f ca="1">OFFSET(Calendrier!$B$6,DAY(A185)-1,Paramétrage!J185*6+4)</f>
        <v>0.20833333333333331</v>
      </c>
      <c r="L185" s="19" t="str">
        <f t="shared" si="62"/>
        <v/>
      </c>
      <c r="M185" s="43" t="b">
        <f t="shared" si="63"/>
        <v>0</v>
      </c>
      <c r="N185" s="43" t="b">
        <f t="shared" si="64"/>
        <v>1</v>
      </c>
      <c r="O185" s="43" t="b">
        <f t="shared" si="79"/>
        <v>0</v>
      </c>
      <c r="P185" t="b">
        <f t="shared" si="65"/>
        <v>0</v>
      </c>
      <c r="Q185" s="43" t="b">
        <f t="shared" si="66"/>
        <v>0</v>
      </c>
      <c r="R185" s="43" t="b">
        <f t="shared" si="67"/>
        <v>0</v>
      </c>
      <c r="S185" s="43" t="b">
        <f t="shared" si="68"/>
        <v>0</v>
      </c>
      <c r="T185" t="b">
        <f t="shared" si="69"/>
        <v>0</v>
      </c>
      <c r="U185" t="b">
        <f t="shared" si="70"/>
        <v>0</v>
      </c>
      <c r="V185" t="b">
        <f t="shared" si="71"/>
        <v>0</v>
      </c>
      <c r="W185" t="b">
        <f t="shared" si="72"/>
        <v>0</v>
      </c>
      <c r="X185" t="b">
        <f t="shared" si="73"/>
        <v>1</v>
      </c>
      <c r="Y185" t="b">
        <f t="shared" si="74"/>
        <v>0</v>
      </c>
      <c r="Z185" t="b">
        <f t="shared" si="75"/>
        <v>0</v>
      </c>
      <c r="AA185" t="b">
        <f t="shared" si="76"/>
        <v>0</v>
      </c>
      <c r="AB185" t="b">
        <f t="shared" si="77"/>
        <v>0</v>
      </c>
    </row>
    <row r="186" spans="1:28" x14ac:dyDescent="0.35">
      <c r="A186" s="43">
        <f t="shared" si="80"/>
        <v>46450</v>
      </c>
      <c r="B186">
        <f t="shared" si="78"/>
        <v>4</v>
      </c>
      <c r="C186" s="19">
        <f t="shared" si="54"/>
        <v>3.125E-2</v>
      </c>
      <c r="D186" s="19">
        <f t="shared" si="55"/>
        <v>0.33333333333333331</v>
      </c>
      <c r="E186" s="19">
        <f t="shared" si="56"/>
        <v>0.70833333333333337</v>
      </c>
      <c r="F186" s="19" t="b">
        <f t="shared" si="57"/>
        <v>0</v>
      </c>
      <c r="G186" s="19" t="str">
        <f t="shared" si="58"/>
        <v/>
      </c>
      <c r="H186" s="19" t="str">
        <f t="shared" si="59"/>
        <v/>
      </c>
      <c r="I186" s="19" t="str">
        <f t="shared" si="60"/>
        <v/>
      </c>
      <c r="J186">
        <f t="shared" si="61"/>
        <v>6</v>
      </c>
      <c r="K186" s="19">
        <f ca="1">OFFSET(Calendrier!$B$6,DAY(A186)-1,Paramétrage!J186*6+4)</f>
        <v>0.35763888888888895</v>
      </c>
      <c r="L186" s="19" t="str">
        <f t="shared" si="62"/>
        <v/>
      </c>
      <c r="M186" s="43" t="b">
        <f t="shared" si="63"/>
        <v>0</v>
      </c>
      <c r="N186" s="43" t="b">
        <f t="shared" si="64"/>
        <v>1</v>
      </c>
      <c r="O186" s="43" t="b">
        <f t="shared" si="79"/>
        <v>0</v>
      </c>
      <c r="P186" t="b">
        <f t="shared" si="65"/>
        <v>0</v>
      </c>
      <c r="Q186" s="43" t="b">
        <f t="shared" si="66"/>
        <v>0</v>
      </c>
      <c r="R186" s="43" t="b">
        <f t="shared" si="67"/>
        <v>0</v>
      </c>
      <c r="S186" s="43" t="b">
        <f t="shared" si="68"/>
        <v>0</v>
      </c>
      <c r="T186" t="b">
        <f t="shared" si="69"/>
        <v>0</v>
      </c>
      <c r="U186" t="b">
        <f t="shared" si="70"/>
        <v>0</v>
      </c>
      <c r="V186" t="b">
        <f t="shared" si="71"/>
        <v>0</v>
      </c>
      <c r="W186" t="b">
        <f t="shared" si="72"/>
        <v>0</v>
      </c>
      <c r="X186" t="b">
        <f t="shared" si="73"/>
        <v>1</v>
      </c>
      <c r="Y186" t="b">
        <f t="shared" si="74"/>
        <v>0</v>
      </c>
      <c r="Z186" t="b">
        <f t="shared" si="75"/>
        <v>0</v>
      </c>
      <c r="AA186" t="b">
        <f t="shared" si="76"/>
        <v>0</v>
      </c>
      <c r="AB186" t="b">
        <f t="shared" si="77"/>
        <v>0</v>
      </c>
    </row>
    <row r="187" spans="1:28" x14ac:dyDescent="0.35">
      <c r="A187" s="43">
        <f t="shared" si="80"/>
        <v>46451</v>
      </c>
      <c r="B187">
        <f t="shared" si="78"/>
        <v>5</v>
      </c>
      <c r="C187" s="19">
        <f t="shared" si="54"/>
        <v>0</v>
      </c>
      <c r="D187" s="19">
        <f t="shared" si="55"/>
        <v>0.33333333333333331</v>
      </c>
      <c r="E187" s="19">
        <f t="shared" si="56"/>
        <v>0.70833333333333337</v>
      </c>
      <c r="F187" s="19" t="b">
        <f t="shared" si="57"/>
        <v>0</v>
      </c>
      <c r="G187" s="19" t="str">
        <f t="shared" si="58"/>
        <v/>
      </c>
      <c r="H187" s="19" t="str">
        <f t="shared" si="59"/>
        <v/>
      </c>
      <c r="I187" s="19" t="str">
        <f t="shared" si="60"/>
        <v/>
      </c>
      <c r="J187">
        <f t="shared" si="61"/>
        <v>6</v>
      </c>
      <c r="K187" s="19">
        <f ca="1">OFFSET(Calendrier!$B$6,DAY(A187)-1,Paramétrage!J187*6+4)</f>
        <v>0.38888888888888895</v>
      </c>
      <c r="L187" s="19" t="str">
        <f t="shared" si="62"/>
        <v/>
      </c>
      <c r="M187" s="43" t="b">
        <f t="shared" si="63"/>
        <v>0</v>
      </c>
      <c r="N187" s="43" t="b">
        <f t="shared" si="64"/>
        <v>1</v>
      </c>
      <c r="O187" s="43" t="b">
        <f t="shared" si="79"/>
        <v>0</v>
      </c>
      <c r="P187" t="b">
        <f t="shared" si="65"/>
        <v>0</v>
      </c>
      <c r="Q187" s="43" t="b">
        <f t="shared" si="66"/>
        <v>0</v>
      </c>
      <c r="R187" s="43" t="b">
        <f t="shared" si="67"/>
        <v>0</v>
      </c>
      <c r="S187" s="43" t="b">
        <f t="shared" si="68"/>
        <v>0</v>
      </c>
      <c r="T187" t="b">
        <f t="shared" si="69"/>
        <v>0</v>
      </c>
      <c r="U187" t="b">
        <f t="shared" si="70"/>
        <v>0</v>
      </c>
      <c r="V187" t="b">
        <f t="shared" si="71"/>
        <v>0</v>
      </c>
      <c r="W187" t="b">
        <f t="shared" si="72"/>
        <v>0</v>
      </c>
      <c r="X187" t="b">
        <f t="shared" si="73"/>
        <v>1</v>
      </c>
      <c r="Y187" t="b">
        <f t="shared" si="74"/>
        <v>0</v>
      </c>
      <c r="Z187" t="b">
        <f t="shared" si="75"/>
        <v>0</v>
      </c>
      <c r="AA187" t="b">
        <f t="shared" si="76"/>
        <v>0</v>
      </c>
      <c r="AB187" t="b">
        <f t="shared" si="77"/>
        <v>0</v>
      </c>
    </row>
    <row r="188" spans="1:28" x14ac:dyDescent="0.35">
      <c r="A188" s="43">
        <f t="shared" si="80"/>
        <v>46452</v>
      </c>
      <c r="B188">
        <f t="shared" si="78"/>
        <v>6</v>
      </c>
      <c r="C188" s="19">
        <f t="shared" si="54"/>
        <v>0</v>
      </c>
      <c r="D188" s="19">
        <f t="shared" si="55"/>
        <v>0</v>
      </c>
      <c r="E188" s="19">
        <f t="shared" si="56"/>
        <v>0</v>
      </c>
      <c r="F188" s="19" t="b">
        <f t="shared" si="57"/>
        <v>0</v>
      </c>
      <c r="G188" s="19" t="str">
        <f t="shared" si="58"/>
        <v/>
      </c>
      <c r="H188" s="19" t="str">
        <f t="shared" si="59"/>
        <v/>
      </c>
      <c r="I188" s="19" t="str">
        <f t="shared" si="60"/>
        <v/>
      </c>
      <c r="J188">
        <f t="shared" si="61"/>
        <v>6</v>
      </c>
      <c r="K188" s="19">
        <f ca="1">OFFSET(Calendrier!$B$6,DAY(A188)-1,Paramétrage!J188*6+4)</f>
        <v>0</v>
      </c>
      <c r="L188" s="19" t="str">
        <f t="shared" si="62"/>
        <v/>
      </c>
      <c r="M188" s="43" t="b">
        <f t="shared" si="63"/>
        <v>0</v>
      </c>
      <c r="N188" s="43" t="b">
        <f t="shared" si="64"/>
        <v>0</v>
      </c>
      <c r="O188" s="43" t="b">
        <f t="shared" si="79"/>
        <v>0</v>
      </c>
      <c r="P188" t="b">
        <f t="shared" si="65"/>
        <v>0</v>
      </c>
      <c r="Q188" s="43" t="b">
        <f t="shared" si="66"/>
        <v>1</v>
      </c>
      <c r="R188" s="43" t="b">
        <f t="shared" si="67"/>
        <v>0</v>
      </c>
      <c r="S188" s="43" t="b">
        <f t="shared" si="68"/>
        <v>0</v>
      </c>
      <c r="T188" t="b">
        <f t="shared" si="69"/>
        <v>0</v>
      </c>
      <c r="U188" t="b">
        <f t="shared" si="70"/>
        <v>0</v>
      </c>
      <c r="V188" t="b">
        <f t="shared" si="71"/>
        <v>0</v>
      </c>
      <c r="W188" t="b">
        <f t="shared" si="72"/>
        <v>0</v>
      </c>
      <c r="X188" t="b">
        <f t="shared" si="73"/>
        <v>1</v>
      </c>
      <c r="Y188" t="b">
        <f t="shared" si="74"/>
        <v>0</v>
      </c>
      <c r="Z188" t="b">
        <f t="shared" si="75"/>
        <v>0</v>
      </c>
      <c r="AA188" t="b">
        <f t="shared" si="76"/>
        <v>0</v>
      </c>
      <c r="AB188" t="b">
        <f t="shared" si="77"/>
        <v>0</v>
      </c>
    </row>
    <row r="189" spans="1:28" x14ac:dyDescent="0.35">
      <c r="A189" s="43">
        <f t="shared" si="80"/>
        <v>46453</v>
      </c>
      <c r="B189">
        <f t="shared" si="78"/>
        <v>7</v>
      </c>
      <c r="C189" s="19">
        <f t="shared" si="54"/>
        <v>0</v>
      </c>
      <c r="D189" s="19">
        <f t="shared" si="55"/>
        <v>0</v>
      </c>
      <c r="E189" s="19">
        <f t="shared" si="56"/>
        <v>0</v>
      </c>
      <c r="F189" s="19" t="b">
        <f t="shared" si="57"/>
        <v>0</v>
      </c>
      <c r="G189" s="19" t="str">
        <f t="shared" si="58"/>
        <v/>
      </c>
      <c r="H189" s="19" t="str">
        <f t="shared" si="59"/>
        <v/>
      </c>
      <c r="I189" s="19" t="str">
        <f t="shared" si="60"/>
        <v/>
      </c>
      <c r="J189">
        <f t="shared" si="61"/>
        <v>6</v>
      </c>
      <c r="K189" s="19">
        <f ca="1">OFFSET(Calendrier!$B$6,DAY(A189)-1,Paramétrage!J189*6+4)</f>
        <v>0</v>
      </c>
      <c r="L189" s="19" t="str">
        <f t="shared" si="62"/>
        <v/>
      </c>
      <c r="M189" s="43" t="b">
        <f t="shared" si="63"/>
        <v>0</v>
      </c>
      <c r="N189" s="43" t="b">
        <f t="shared" si="64"/>
        <v>0</v>
      </c>
      <c r="O189" s="43" t="b">
        <f t="shared" si="79"/>
        <v>0</v>
      </c>
      <c r="P189" t="b">
        <f t="shared" si="65"/>
        <v>0</v>
      </c>
      <c r="Q189" s="43" t="b">
        <f t="shared" si="66"/>
        <v>1</v>
      </c>
      <c r="R189" s="43" t="b">
        <f t="shared" si="67"/>
        <v>0</v>
      </c>
      <c r="S189" s="43" t="b">
        <f t="shared" si="68"/>
        <v>0</v>
      </c>
      <c r="T189" t="b">
        <f t="shared" si="69"/>
        <v>0</v>
      </c>
      <c r="U189" t="b">
        <f t="shared" si="70"/>
        <v>0</v>
      </c>
      <c r="V189" t="b">
        <f t="shared" si="71"/>
        <v>0</v>
      </c>
      <c r="W189" t="b">
        <f t="shared" si="72"/>
        <v>0</v>
      </c>
      <c r="X189" t="b">
        <f t="shared" si="73"/>
        <v>1</v>
      </c>
      <c r="Y189" t="b">
        <f t="shared" si="74"/>
        <v>0</v>
      </c>
      <c r="Z189" t="b">
        <f t="shared" si="75"/>
        <v>0</v>
      </c>
      <c r="AA189" t="b">
        <f t="shared" si="76"/>
        <v>0</v>
      </c>
      <c r="AB189" t="b">
        <f t="shared" si="77"/>
        <v>0</v>
      </c>
    </row>
    <row r="190" spans="1:28" x14ac:dyDescent="0.35">
      <c r="A190" s="43">
        <f t="shared" si="80"/>
        <v>46454</v>
      </c>
      <c r="B190">
        <f t="shared" si="78"/>
        <v>1</v>
      </c>
      <c r="C190" s="19">
        <f t="shared" si="54"/>
        <v>3.125E-2</v>
      </c>
      <c r="D190" s="19">
        <f t="shared" si="55"/>
        <v>0.33333333333333331</v>
      </c>
      <c r="E190" s="19">
        <f t="shared" si="56"/>
        <v>0.70833333333333337</v>
      </c>
      <c r="F190" s="19" t="b">
        <f t="shared" si="57"/>
        <v>0</v>
      </c>
      <c r="G190" s="19" t="str">
        <f t="shared" si="58"/>
        <v/>
      </c>
      <c r="H190" s="19" t="str">
        <f t="shared" si="59"/>
        <v/>
      </c>
      <c r="I190" s="19" t="str">
        <f t="shared" si="60"/>
        <v/>
      </c>
      <c r="J190">
        <f t="shared" si="61"/>
        <v>6</v>
      </c>
      <c r="K190" s="19">
        <f ca="1">OFFSET(Calendrier!$B$6,DAY(A190)-1,Paramétrage!J190*6+4)</f>
        <v>0.35763888888888895</v>
      </c>
      <c r="L190" s="19" t="str">
        <f t="shared" si="62"/>
        <v/>
      </c>
      <c r="M190" s="43" t="b">
        <f t="shared" si="63"/>
        <v>0</v>
      </c>
      <c r="N190" s="43" t="b">
        <f t="shared" si="64"/>
        <v>1</v>
      </c>
      <c r="O190" s="43" t="b">
        <f t="shared" si="79"/>
        <v>0</v>
      </c>
      <c r="P190" t="b">
        <f t="shared" si="65"/>
        <v>0</v>
      </c>
      <c r="Q190" s="43" t="b">
        <f t="shared" si="66"/>
        <v>0</v>
      </c>
      <c r="R190" s="43" t="b">
        <f t="shared" si="67"/>
        <v>0</v>
      </c>
      <c r="S190" s="43" t="b">
        <f t="shared" si="68"/>
        <v>0</v>
      </c>
      <c r="T190" t="b">
        <f t="shared" si="69"/>
        <v>0</v>
      </c>
      <c r="U190" t="b">
        <f t="shared" si="70"/>
        <v>0</v>
      </c>
      <c r="V190" t="b">
        <f t="shared" si="71"/>
        <v>0</v>
      </c>
      <c r="W190" t="b">
        <f t="shared" si="72"/>
        <v>0</v>
      </c>
      <c r="X190" t="b">
        <f t="shared" si="73"/>
        <v>0</v>
      </c>
      <c r="Y190" t="b">
        <f t="shared" si="74"/>
        <v>0</v>
      </c>
      <c r="Z190" t="b">
        <f t="shared" si="75"/>
        <v>0</v>
      </c>
      <c r="AA190" t="b">
        <f t="shared" si="76"/>
        <v>0</v>
      </c>
      <c r="AB190" t="b">
        <f t="shared" si="77"/>
        <v>0</v>
      </c>
    </row>
    <row r="191" spans="1:28" x14ac:dyDescent="0.35">
      <c r="A191" s="43">
        <f t="shared" si="80"/>
        <v>46455</v>
      </c>
      <c r="B191">
        <f t="shared" si="78"/>
        <v>2</v>
      </c>
      <c r="C191" s="19">
        <f t="shared" si="54"/>
        <v>3.125E-2</v>
      </c>
      <c r="D191" s="19">
        <f t="shared" si="55"/>
        <v>0.33333333333333331</v>
      </c>
      <c r="E191" s="19">
        <f t="shared" si="56"/>
        <v>0.75</v>
      </c>
      <c r="F191" s="19" t="b">
        <f t="shared" si="57"/>
        <v>0</v>
      </c>
      <c r="G191" s="19" t="str">
        <f t="shared" si="58"/>
        <v/>
      </c>
      <c r="H191" s="19" t="str">
        <f t="shared" si="59"/>
        <v/>
      </c>
      <c r="I191" s="19" t="str">
        <f t="shared" si="60"/>
        <v/>
      </c>
      <c r="J191">
        <f t="shared" si="61"/>
        <v>6</v>
      </c>
      <c r="K191" s="19">
        <f ca="1">OFFSET(Calendrier!$B$6,DAY(A191)-1,Paramétrage!J191*6+4)</f>
        <v>0.39930555555555558</v>
      </c>
      <c r="L191" s="19" t="str">
        <f t="shared" si="62"/>
        <v/>
      </c>
      <c r="M191" s="43" t="b">
        <f t="shared" si="63"/>
        <v>0</v>
      </c>
      <c r="N191" s="43" t="b">
        <f t="shared" si="64"/>
        <v>1</v>
      </c>
      <c r="O191" s="43" t="b">
        <f t="shared" si="79"/>
        <v>0</v>
      </c>
      <c r="P191" t="b">
        <f t="shared" si="65"/>
        <v>0</v>
      </c>
      <c r="Q191" s="43" t="b">
        <f t="shared" si="66"/>
        <v>0</v>
      </c>
      <c r="R191" s="43" t="b">
        <f t="shared" si="67"/>
        <v>0</v>
      </c>
      <c r="S191" s="43" t="b">
        <f t="shared" si="68"/>
        <v>0</v>
      </c>
      <c r="T191" t="b">
        <f t="shared" si="69"/>
        <v>0</v>
      </c>
      <c r="U191" t="b">
        <f t="shared" si="70"/>
        <v>0</v>
      </c>
      <c r="V191" t="b">
        <f t="shared" si="71"/>
        <v>0</v>
      </c>
      <c r="W191" t="b">
        <f t="shared" si="72"/>
        <v>0</v>
      </c>
      <c r="X191" t="b">
        <f t="shared" si="73"/>
        <v>0</v>
      </c>
      <c r="Y191" t="b">
        <f t="shared" si="74"/>
        <v>0</v>
      </c>
      <c r="Z191" t="b">
        <f t="shared" si="75"/>
        <v>0</v>
      </c>
      <c r="AA191" t="b">
        <f t="shared" si="76"/>
        <v>0</v>
      </c>
      <c r="AB191" t="b">
        <f t="shared" si="77"/>
        <v>0</v>
      </c>
    </row>
    <row r="192" spans="1:28" x14ac:dyDescent="0.35">
      <c r="A192" s="43">
        <f t="shared" si="80"/>
        <v>46456</v>
      </c>
      <c r="B192">
        <f t="shared" si="78"/>
        <v>3</v>
      </c>
      <c r="C192" s="19">
        <f t="shared" si="54"/>
        <v>0</v>
      </c>
      <c r="D192" s="19">
        <f t="shared" si="55"/>
        <v>0.33333333333333331</v>
      </c>
      <c r="E192" s="19">
        <f t="shared" si="56"/>
        <v>0.54166666666666663</v>
      </c>
      <c r="F192" s="19" t="b">
        <f t="shared" si="57"/>
        <v>0</v>
      </c>
      <c r="G192" s="19" t="str">
        <f t="shared" si="58"/>
        <v/>
      </c>
      <c r="H192" s="19" t="str">
        <f t="shared" si="59"/>
        <v/>
      </c>
      <c r="I192" s="19" t="str">
        <f t="shared" si="60"/>
        <v/>
      </c>
      <c r="J192">
        <f t="shared" si="61"/>
        <v>6</v>
      </c>
      <c r="K192" s="19">
        <f ca="1">OFFSET(Calendrier!$B$6,DAY(A192)-1,Paramétrage!J192*6+4)</f>
        <v>0.20833333333333331</v>
      </c>
      <c r="L192" s="19" t="str">
        <f t="shared" si="62"/>
        <v/>
      </c>
      <c r="M192" s="43" t="b">
        <f t="shared" si="63"/>
        <v>0</v>
      </c>
      <c r="N192" s="43" t="b">
        <f t="shared" si="64"/>
        <v>1</v>
      </c>
      <c r="O192" s="43" t="b">
        <f t="shared" si="79"/>
        <v>0</v>
      </c>
      <c r="P192" t="b">
        <f t="shared" si="65"/>
        <v>0</v>
      </c>
      <c r="Q192" s="43" t="b">
        <f t="shared" si="66"/>
        <v>0</v>
      </c>
      <c r="R192" s="43" t="b">
        <f t="shared" si="67"/>
        <v>0</v>
      </c>
      <c r="S192" s="43" t="b">
        <f t="shared" si="68"/>
        <v>0</v>
      </c>
      <c r="T192" t="b">
        <f t="shared" si="69"/>
        <v>0</v>
      </c>
      <c r="U192" t="b">
        <f t="shared" si="70"/>
        <v>0</v>
      </c>
      <c r="V192" t="b">
        <f t="shared" si="71"/>
        <v>0</v>
      </c>
      <c r="W192" t="b">
        <f t="shared" si="72"/>
        <v>0</v>
      </c>
      <c r="X192" t="b">
        <f t="shared" si="73"/>
        <v>0</v>
      </c>
      <c r="Y192" t="b">
        <f t="shared" si="74"/>
        <v>0</v>
      </c>
      <c r="Z192" t="b">
        <f t="shared" si="75"/>
        <v>0</v>
      </c>
      <c r="AA192" t="b">
        <f t="shared" si="76"/>
        <v>0</v>
      </c>
      <c r="AB192" t="b">
        <f t="shared" si="77"/>
        <v>0</v>
      </c>
    </row>
    <row r="193" spans="1:28" x14ac:dyDescent="0.35">
      <c r="A193" s="43">
        <f t="shared" si="80"/>
        <v>46457</v>
      </c>
      <c r="B193">
        <f t="shared" si="78"/>
        <v>4</v>
      </c>
      <c r="C193" s="19">
        <f t="shared" si="54"/>
        <v>3.125E-2</v>
      </c>
      <c r="D193" s="19">
        <f t="shared" si="55"/>
        <v>0.33333333333333331</v>
      </c>
      <c r="E193" s="19">
        <f t="shared" si="56"/>
        <v>0.70833333333333337</v>
      </c>
      <c r="F193" s="19" t="b">
        <f t="shared" si="57"/>
        <v>0</v>
      </c>
      <c r="G193" s="19" t="str">
        <f t="shared" si="58"/>
        <v/>
      </c>
      <c r="H193" s="19" t="str">
        <f t="shared" si="59"/>
        <v/>
      </c>
      <c r="I193" s="19" t="str">
        <f t="shared" si="60"/>
        <v/>
      </c>
      <c r="J193">
        <f t="shared" si="61"/>
        <v>6</v>
      </c>
      <c r="K193" s="19">
        <f ca="1">OFFSET(Calendrier!$B$6,DAY(A193)-1,Paramétrage!J193*6+4)</f>
        <v>0.35763888888888895</v>
      </c>
      <c r="L193" s="19" t="str">
        <f t="shared" si="62"/>
        <v/>
      </c>
      <c r="M193" s="43" t="b">
        <f t="shared" si="63"/>
        <v>0</v>
      </c>
      <c r="N193" s="43" t="b">
        <f t="shared" si="64"/>
        <v>1</v>
      </c>
      <c r="O193" s="43" t="b">
        <f t="shared" si="79"/>
        <v>0</v>
      </c>
      <c r="P193" t="b">
        <f t="shared" si="65"/>
        <v>0</v>
      </c>
      <c r="Q193" s="43" t="b">
        <f t="shared" si="66"/>
        <v>0</v>
      </c>
      <c r="R193" s="43" t="b">
        <f t="shared" si="67"/>
        <v>0</v>
      </c>
      <c r="S193" s="43" t="b">
        <f t="shared" si="68"/>
        <v>0</v>
      </c>
      <c r="T193" t="b">
        <f t="shared" si="69"/>
        <v>0</v>
      </c>
      <c r="U193" t="b">
        <f t="shared" si="70"/>
        <v>0</v>
      </c>
      <c r="V193" t="b">
        <f t="shared" si="71"/>
        <v>0</v>
      </c>
      <c r="W193" t="b">
        <f t="shared" si="72"/>
        <v>0</v>
      </c>
      <c r="X193" t="b">
        <f t="shared" si="73"/>
        <v>0</v>
      </c>
      <c r="Y193" t="b">
        <f t="shared" si="74"/>
        <v>0</v>
      </c>
      <c r="Z193" t="b">
        <f t="shared" si="75"/>
        <v>0</v>
      </c>
      <c r="AA193" t="b">
        <f t="shared" si="76"/>
        <v>0</v>
      </c>
      <c r="AB193" t="b">
        <f t="shared" si="77"/>
        <v>0</v>
      </c>
    </row>
    <row r="194" spans="1:28" x14ac:dyDescent="0.35">
      <c r="A194" s="43">
        <f t="shared" si="80"/>
        <v>46458</v>
      </c>
      <c r="B194">
        <f t="shared" si="78"/>
        <v>5</v>
      </c>
      <c r="C194" s="19">
        <f t="shared" ref="C194:C257" si="81">IF(F194,G194,IF(S194,0,IF(M194,0,_xlfn.XLOOKUP(B194,listeHebdoJours,listeHebdoRepas))))</f>
        <v>0</v>
      </c>
      <c r="D194" s="19">
        <f t="shared" ref="D194:D257" si="82">IF(F194,H194,IF(S194,0,IF(M194,0,_xlfn.XLOOKUP(B194,listeHebdoJours,listeHebdoDebut))))</f>
        <v>0.33333333333333331</v>
      </c>
      <c r="E194" s="19">
        <f t="shared" ref="E194:E257" si="83">IF(F194,I194,IF(S194,0,IF(M194,0,_xlfn.XLOOKUP(B194,listeHebdoJours,listeHebdoFin))))</f>
        <v>0.70833333333333337</v>
      </c>
      <c r="F194" s="19" t="b">
        <f t="shared" ref="F194:F257" si="84">IFERROR(IF(VLOOKUP(A194,listeJoursParticliers,1,0),TRUE(),FALSE()),FALSE())</f>
        <v>0</v>
      </c>
      <c r="G194" s="19" t="str">
        <f t="shared" ref="G194:G257" si="85">IFERROR(VLOOKUP(A194,listeJoursParticliers,2,0),"")</f>
        <v/>
      </c>
      <c r="H194" s="19" t="str">
        <f t="shared" ref="H194:H257" si="86">IFERROR(VLOOKUP(A194,listeJoursParticliers,3,0),"")</f>
        <v/>
      </c>
      <c r="I194" s="19" t="str">
        <f t="shared" ref="I194:I257" si="87">IFERROR(VLOOKUP(A194,listeJoursParticliers,4,0),"")</f>
        <v/>
      </c>
      <c r="J194">
        <f t="shared" ref="J194:J257" si="88">DATEDIF(DATE(annee1,9,1),A194,"m")</f>
        <v>6</v>
      </c>
      <c r="K194" s="19">
        <f ca="1">OFFSET(Calendrier!$B$6,DAY(A194)-1,Paramétrage!J194*6+4)</f>
        <v>0.38888888888888895</v>
      </c>
      <c r="L194" s="19" t="str">
        <f t="shared" ref="L194:L257" si="89">IFERROR(AND(P194,_xlfn.XLOOKUP(A194,joursFeries,joursFeriesAvantApresDureeZero)),"")</f>
        <v/>
      </c>
      <c r="M194" s="43" t="b">
        <f t="shared" ref="M194:M257" si="90">OR(L194,A194=paques+40)</f>
        <v>0</v>
      </c>
      <c r="N194" s="43" t="b">
        <f t="shared" ref="N194:N257" si="91">_xlfn.XLOOKUP(WEEKDAY(A194,2),listeHebdoJours,listeHebdoDurees)&gt;0</f>
        <v>1</v>
      </c>
      <c r="O194" s="43" t="b">
        <f t="shared" si="79"/>
        <v>0</v>
      </c>
      <c r="P194" t="b">
        <f t="shared" ref="P194:P257" si="92">COUNTIFS(joursFeries,A194)&gt;0</f>
        <v>0</v>
      </c>
      <c r="Q194" s="43" t="b">
        <f t="shared" ref="Q194:Q257" si="93">OR(WEEKDAY(A194,2)=6,WEEKDAY(A194,2)=7)</f>
        <v>0</v>
      </c>
      <c r="R194" s="43" t="b">
        <f t="shared" ref="R194:R257" si="94">AND(IFERROR(VLOOKUP(A194,joursVacancesTravailles,1,0)&lt;&gt;"",FALSE()),S194)</f>
        <v>0</v>
      </c>
      <c r="S194" s="43" t="b">
        <f t="shared" ref="S194:S257" si="95">IF(zone="A",OR(T194,U194,V194,W194,AB194),IF(zone="B",OR(T194,U194,X194,Y194,AB194),OR(T194,U194,Z194,AA194,AB194)))</f>
        <v>0</v>
      </c>
      <c r="T194" t="b">
        <f t="shared" ref="T194:T257" si="96">AND(A194&gt;debutVacToussaint,A194&lt;finVacToussaint)</f>
        <v>0</v>
      </c>
      <c r="U194" t="b">
        <f t="shared" ref="U194:U257" si="97">AND(A194&gt;debutVacNoel,A194&lt;finVacNoel)</f>
        <v>0</v>
      </c>
      <c r="V194" t="b">
        <f t="shared" ref="V194:V257" si="98">AND(A194&gt;debutVacHiverA,A194&lt;finVacHiverA)</f>
        <v>0</v>
      </c>
      <c r="W194" t="b">
        <f t="shared" ref="W194:W257" si="99">AND(A194&gt;debutVacPrintempsA,A194&lt;finVacPrintempsA)</f>
        <v>0</v>
      </c>
      <c r="X194" t="b">
        <f t="shared" ref="X194:X257" si="100">AND(A194&gt;debutVacHiverB,A194&lt;finVacHiverB)</f>
        <v>0</v>
      </c>
      <c r="Y194" t="b">
        <f t="shared" ref="Y194:Y257" si="101">AND(A194&gt;debutVacPrintempsB,A194&lt;finVacPrintempsB)</f>
        <v>0</v>
      </c>
      <c r="Z194" t="b">
        <f t="shared" ref="Z194:Z257" si="102">AND(A194&gt;debutVacHiverC,A194&lt;finVacHiverC)</f>
        <v>0</v>
      </c>
      <c r="AA194" t="b">
        <f t="shared" ref="AA194:AA257" si="103">AND(A194&gt;debutVacPrintempsB,A194&lt;finVacPrintempsB)</f>
        <v>0</v>
      </c>
      <c r="AB194" t="b">
        <f t="shared" ref="AB194:AB257" si="104">AND(A194&gt;debutVacEte,A194&lt;finVacEte)</f>
        <v>0</v>
      </c>
    </row>
    <row r="195" spans="1:28" x14ac:dyDescent="0.35">
      <c r="A195" s="43">
        <f t="shared" si="80"/>
        <v>46459</v>
      </c>
      <c r="B195">
        <f t="shared" ref="B195:B258" si="105">WEEKDAY(A195,2)</f>
        <v>6</v>
      </c>
      <c r="C195" s="19">
        <f t="shared" si="81"/>
        <v>0</v>
      </c>
      <c r="D195" s="19">
        <f t="shared" si="82"/>
        <v>0</v>
      </c>
      <c r="E195" s="19">
        <f t="shared" si="83"/>
        <v>0</v>
      </c>
      <c r="F195" s="19" t="b">
        <f t="shared" si="84"/>
        <v>0</v>
      </c>
      <c r="G195" s="19" t="str">
        <f t="shared" si="85"/>
        <v/>
      </c>
      <c r="H195" s="19" t="str">
        <f t="shared" si="86"/>
        <v/>
      </c>
      <c r="I195" s="19" t="str">
        <f t="shared" si="87"/>
        <v/>
      </c>
      <c r="J195">
        <f t="shared" si="88"/>
        <v>6</v>
      </c>
      <c r="K195" s="19">
        <f ca="1">OFFSET(Calendrier!$B$6,DAY(A195)-1,Paramétrage!J195*6+4)</f>
        <v>0</v>
      </c>
      <c r="L195" s="19" t="str">
        <f t="shared" si="89"/>
        <v/>
      </c>
      <c r="M195" s="43" t="b">
        <f t="shared" si="90"/>
        <v>0</v>
      </c>
      <c r="N195" s="43" t="b">
        <f t="shared" si="91"/>
        <v>0</v>
      </c>
      <c r="O195" s="43" t="b">
        <f t="shared" ref="O195:O258" si="106">OR(AND(P195,L195),AND(P195,Q195))</f>
        <v>0</v>
      </c>
      <c r="P195" t="b">
        <f t="shared" si="92"/>
        <v>0</v>
      </c>
      <c r="Q195" s="43" t="b">
        <f t="shared" si="93"/>
        <v>1</v>
      </c>
      <c r="R195" s="43" t="b">
        <f t="shared" si="94"/>
        <v>0</v>
      </c>
      <c r="S195" s="43" t="b">
        <f t="shared" si="95"/>
        <v>0</v>
      </c>
      <c r="T195" t="b">
        <f t="shared" si="96"/>
        <v>0</v>
      </c>
      <c r="U195" t="b">
        <f t="shared" si="97"/>
        <v>0</v>
      </c>
      <c r="V195" t="b">
        <f t="shared" si="98"/>
        <v>0</v>
      </c>
      <c r="W195" t="b">
        <f t="shared" si="99"/>
        <v>0</v>
      </c>
      <c r="X195" t="b">
        <f t="shared" si="100"/>
        <v>0</v>
      </c>
      <c r="Y195" t="b">
        <f t="shared" si="101"/>
        <v>0</v>
      </c>
      <c r="Z195" t="b">
        <f t="shared" si="102"/>
        <v>0</v>
      </c>
      <c r="AA195" t="b">
        <f t="shared" si="103"/>
        <v>0</v>
      </c>
      <c r="AB195" t="b">
        <f t="shared" si="104"/>
        <v>0</v>
      </c>
    </row>
    <row r="196" spans="1:28" x14ac:dyDescent="0.35">
      <c r="A196" s="43">
        <f t="shared" ref="A196:A259" si="107">A195+1</f>
        <v>46460</v>
      </c>
      <c r="B196">
        <f t="shared" si="105"/>
        <v>7</v>
      </c>
      <c r="C196" s="19">
        <f t="shared" si="81"/>
        <v>0</v>
      </c>
      <c r="D196" s="19">
        <f t="shared" si="82"/>
        <v>0</v>
      </c>
      <c r="E196" s="19">
        <f t="shared" si="83"/>
        <v>0</v>
      </c>
      <c r="F196" s="19" t="b">
        <f t="shared" si="84"/>
        <v>0</v>
      </c>
      <c r="G196" s="19" t="str">
        <f t="shared" si="85"/>
        <v/>
      </c>
      <c r="H196" s="19" t="str">
        <f t="shared" si="86"/>
        <v/>
      </c>
      <c r="I196" s="19" t="str">
        <f t="shared" si="87"/>
        <v/>
      </c>
      <c r="J196">
        <f t="shared" si="88"/>
        <v>6</v>
      </c>
      <c r="K196" s="19">
        <f ca="1">OFFSET(Calendrier!$B$6,DAY(A196)-1,Paramétrage!J196*6+4)</f>
        <v>0</v>
      </c>
      <c r="L196" s="19" t="str">
        <f t="shared" si="89"/>
        <v/>
      </c>
      <c r="M196" s="43" t="b">
        <f t="shared" si="90"/>
        <v>0</v>
      </c>
      <c r="N196" s="43" t="b">
        <f t="shared" si="91"/>
        <v>0</v>
      </c>
      <c r="O196" s="43" t="b">
        <f t="shared" si="106"/>
        <v>0</v>
      </c>
      <c r="P196" t="b">
        <f t="shared" si="92"/>
        <v>0</v>
      </c>
      <c r="Q196" s="43" t="b">
        <f t="shared" si="93"/>
        <v>1</v>
      </c>
      <c r="R196" s="43" t="b">
        <f t="shared" si="94"/>
        <v>0</v>
      </c>
      <c r="S196" s="43" t="b">
        <f t="shared" si="95"/>
        <v>0</v>
      </c>
      <c r="T196" t="b">
        <f t="shared" si="96"/>
        <v>0</v>
      </c>
      <c r="U196" t="b">
        <f t="shared" si="97"/>
        <v>0</v>
      </c>
      <c r="V196" t="b">
        <f t="shared" si="98"/>
        <v>0</v>
      </c>
      <c r="W196" t="b">
        <f t="shared" si="99"/>
        <v>0</v>
      </c>
      <c r="X196" t="b">
        <f t="shared" si="100"/>
        <v>0</v>
      </c>
      <c r="Y196" t="b">
        <f t="shared" si="101"/>
        <v>0</v>
      </c>
      <c r="Z196" t="b">
        <f t="shared" si="102"/>
        <v>0</v>
      </c>
      <c r="AA196" t="b">
        <f t="shared" si="103"/>
        <v>0</v>
      </c>
      <c r="AB196" t="b">
        <f t="shared" si="104"/>
        <v>0</v>
      </c>
    </row>
    <row r="197" spans="1:28" x14ac:dyDescent="0.35">
      <c r="A197" s="43">
        <f t="shared" si="107"/>
        <v>46461</v>
      </c>
      <c r="B197">
        <f t="shared" si="105"/>
        <v>1</v>
      </c>
      <c r="C197" s="19">
        <f t="shared" si="81"/>
        <v>3.125E-2</v>
      </c>
      <c r="D197" s="19">
        <f t="shared" si="82"/>
        <v>0.33333333333333331</v>
      </c>
      <c r="E197" s="19">
        <f t="shared" si="83"/>
        <v>0.70833333333333337</v>
      </c>
      <c r="F197" s="19" t="b">
        <f t="shared" si="84"/>
        <v>0</v>
      </c>
      <c r="G197" s="19" t="str">
        <f t="shared" si="85"/>
        <v/>
      </c>
      <c r="H197" s="19" t="str">
        <f t="shared" si="86"/>
        <v/>
      </c>
      <c r="I197" s="19" t="str">
        <f t="shared" si="87"/>
        <v/>
      </c>
      <c r="J197">
        <f t="shared" si="88"/>
        <v>6</v>
      </c>
      <c r="K197" s="19">
        <f ca="1">OFFSET(Calendrier!$B$6,DAY(A197)-1,Paramétrage!J197*6+4)</f>
        <v>0.35763888888888895</v>
      </c>
      <c r="L197" s="19" t="str">
        <f t="shared" si="89"/>
        <v/>
      </c>
      <c r="M197" s="43" t="b">
        <f t="shared" si="90"/>
        <v>0</v>
      </c>
      <c r="N197" s="43" t="b">
        <f t="shared" si="91"/>
        <v>1</v>
      </c>
      <c r="O197" s="43" t="b">
        <f t="shared" si="106"/>
        <v>0</v>
      </c>
      <c r="P197" t="b">
        <f t="shared" si="92"/>
        <v>0</v>
      </c>
      <c r="Q197" s="43" t="b">
        <f t="shared" si="93"/>
        <v>0</v>
      </c>
      <c r="R197" s="43" t="b">
        <f t="shared" si="94"/>
        <v>0</v>
      </c>
      <c r="S197" s="43" t="b">
        <f t="shared" si="95"/>
        <v>0</v>
      </c>
      <c r="T197" t="b">
        <f t="shared" si="96"/>
        <v>0</v>
      </c>
      <c r="U197" t="b">
        <f t="shared" si="97"/>
        <v>0</v>
      </c>
      <c r="V197" t="b">
        <f t="shared" si="98"/>
        <v>0</v>
      </c>
      <c r="W197" t="b">
        <f t="shared" si="99"/>
        <v>0</v>
      </c>
      <c r="X197" t="b">
        <f t="shared" si="100"/>
        <v>0</v>
      </c>
      <c r="Y197" t="b">
        <f t="shared" si="101"/>
        <v>0</v>
      </c>
      <c r="Z197" t="b">
        <f t="shared" si="102"/>
        <v>0</v>
      </c>
      <c r="AA197" t="b">
        <f t="shared" si="103"/>
        <v>0</v>
      </c>
      <c r="AB197" t="b">
        <f t="shared" si="104"/>
        <v>0</v>
      </c>
    </row>
    <row r="198" spans="1:28" x14ac:dyDescent="0.35">
      <c r="A198" s="43">
        <f t="shared" si="107"/>
        <v>46462</v>
      </c>
      <c r="B198">
        <f t="shared" si="105"/>
        <v>2</v>
      </c>
      <c r="C198" s="19">
        <f t="shared" si="81"/>
        <v>3.125E-2</v>
      </c>
      <c r="D198" s="19">
        <f t="shared" si="82"/>
        <v>0.33333333333333331</v>
      </c>
      <c r="E198" s="19">
        <f t="shared" si="83"/>
        <v>0.75</v>
      </c>
      <c r="F198" s="19" t="b">
        <f t="shared" si="84"/>
        <v>0</v>
      </c>
      <c r="G198" s="19" t="str">
        <f t="shared" si="85"/>
        <v/>
      </c>
      <c r="H198" s="19" t="str">
        <f t="shared" si="86"/>
        <v/>
      </c>
      <c r="I198" s="19" t="str">
        <f t="shared" si="87"/>
        <v/>
      </c>
      <c r="J198">
        <f t="shared" si="88"/>
        <v>6</v>
      </c>
      <c r="K198" s="19">
        <f ca="1">OFFSET(Calendrier!$B$6,DAY(A198)-1,Paramétrage!J198*6+4)</f>
        <v>0.39930555555555558</v>
      </c>
      <c r="L198" s="19" t="str">
        <f t="shared" si="89"/>
        <v/>
      </c>
      <c r="M198" s="43" t="b">
        <f t="shared" si="90"/>
        <v>0</v>
      </c>
      <c r="N198" s="43" t="b">
        <f t="shared" si="91"/>
        <v>1</v>
      </c>
      <c r="O198" s="43" t="b">
        <f t="shared" si="106"/>
        <v>0</v>
      </c>
      <c r="P198" t="b">
        <f t="shared" si="92"/>
        <v>0</v>
      </c>
      <c r="Q198" s="43" t="b">
        <f t="shared" si="93"/>
        <v>0</v>
      </c>
      <c r="R198" s="43" t="b">
        <f t="shared" si="94"/>
        <v>0</v>
      </c>
      <c r="S198" s="43" t="b">
        <f t="shared" si="95"/>
        <v>0</v>
      </c>
      <c r="T198" t="b">
        <f t="shared" si="96"/>
        <v>0</v>
      </c>
      <c r="U198" t="b">
        <f t="shared" si="97"/>
        <v>0</v>
      </c>
      <c r="V198" t="b">
        <f t="shared" si="98"/>
        <v>0</v>
      </c>
      <c r="W198" t="b">
        <f t="shared" si="99"/>
        <v>0</v>
      </c>
      <c r="X198" t="b">
        <f t="shared" si="100"/>
        <v>0</v>
      </c>
      <c r="Y198" t="b">
        <f t="shared" si="101"/>
        <v>0</v>
      </c>
      <c r="Z198" t="b">
        <f t="shared" si="102"/>
        <v>0</v>
      </c>
      <c r="AA198" t="b">
        <f t="shared" si="103"/>
        <v>0</v>
      </c>
      <c r="AB198" t="b">
        <f t="shared" si="104"/>
        <v>0</v>
      </c>
    </row>
    <row r="199" spans="1:28" x14ac:dyDescent="0.35">
      <c r="A199" s="43">
        <f t="shared" si="107"/>
        <v>46463</v>
      </c>
      <c r="B199">
        <f t="shared" si="105"/>
        <v>3</v>
      </c>
      <c r="C199" s="19">
        <f t="shared" si="81"/>
        <v>0</v>
      </c>
      <c r="D199" s="19">
        <f t="shared" si="82"/>
        <v>0.33333333333333331</v>
      </c>
      <c r="E199" s="19">
        <f t="shared" si="83"/>
        <v>0.54166666666666663</v>
      </c>
      <c r="F199" s="19" t="b">
        <f t="shared" si="84"/>
        <v>0</v>
      </c>
      <c r="G199" s="19" t="str">
        <f t="shared" si="85"/>
        <v/>
      </c>
      <c r="H199" s="19" t="str">
        <f t="shared" si="86"/>
        <v/>
      </c>
      <c r="I199" s="19" t="str">
        <f t="shared" si="87"/>
        <v/>
      </c>
      <c r="J199">
        <f t="shared" si="88"/>
        <v>6</v>
      </c>
      <c r="K199" s="19">
        <f ca="1">OFFSET(Calendrier!$B$6,DAY(A199)-1,Paramétrage!J199*6+4)</f>
        <v>0.20833333333333331</v>
      </c>
      <c r="L199" s="19" t="str">
        <f t="shared" si="89"/>
        <v/>
      </c>
      <c r="M199" s="43" t="b">
        <f t="shared" si="90"/>
        <v>0</v>
      </c>
      <c r="N199" s="43" t="b">
        <f t="shared" si="91"/>
        <v>1</v>
      </c>
      <c r="O199" s="43" t="b">
        <f t="shared" si="106"/>
        <v>0</v>
      </c>
      <c r="P199" t="b">
        <f t="shared" si="92"/>
        <v>0</v>
      </c>
      <c r="Q199" s="43" t="b">
        <f t="shared" si="93"/>
        <v>0</v>
      </c>
      <c r="R199" s="43" t="b">
        <f t="shared" si="94"/>
        <v>0</v>
      </c>
      <c r="S199" s="43" t="b">
        <f t="shared" si="95"/>
        <v>0</v>
      </c>
      <c r="T199" t="b">
        <f t="shared" si="96"/>
        <v>0</v>
      </c>
      <c r="U199" t="b">
        <f t="shared" si="97"/>
        <v>0</v>
      </c>
      <c r="V199" t="b">
        <f t="shared" si="98"/>
        <v>0</v>
      </c>
      <c r="W199" t="b">
        <f t="shared" si="99"/>
        <v>0</v>
      </c>
      <c r="X199" t="b">
        <f t="shared" si="100"/>
        <v>0</v>
      </c>
      <c r="Y199" t="b">
        <f t="shared" si="101"/>
        <v>0</v>
      </c>
      <c r="Z199" t="b">
        <f t="shared" si="102"/>
        <v>0</v>
      </c>
      <c r="AA199" t="b">
        <f t="shared" si="103"/>
        <v>0</v>
      </c>
      <c r="AB199" t="b">
        <f t="shared" si="104"/>
        <v>0</v>
      </c>
    </row>
    <row r="200" spans="1:28" x14ac:dyDescent="0.35">
      <c r="A200" s="43">
        <f t="shared" si="107"/>
        <v>46464</v>
      </c>
      <c r="B200">
        <f t="shared" si="105"/>
        <v>4</v>
      </c>
      <c r="C200" s="19">
        <f t="shared" si="81"/>
        <v>3.125E-2</v>
      </c>
      <c r="D200" s="19">
        <f t="shared" si="82"/>
        <v>0.33333333333333331</v>
      </c>
      <c r="E200" s="19">
        <f t="shared" si="83"/>
        <v>0.70833333333333337</v>
      </c>
      <c r="F200" s="19" t="b">
        <f t="shared" si="84"/>
        <v>0</v>
      </c>
      <c r="G200" s="19" t="str">
        <f t="shared" si="85"/>
        <v/>
      </c>
      <c r="H200" s="19" t="str">
        <f t="shared" si="86"/>
        <v/>
      </c>
      <c r="I200" s="19" t="str">
        <f t="shared" si="87"/>
        <v/>
      </c>
      <c r="J200">
        <f t="shared" si="88"/>
        <v>6</v>
      </c>
      <c r="K200" s="19">
        <f ca="1">OFFSET(Calendrier!$B$6,DAY(A200)-1,Paramétrage!J200*6+4)</f>
        <v>0.35763888888888895</v>
      </c>
      <c r="L200" s="19" t="str">
        <f t="shared" si="89"/>
        <v/>
      </c>
      <c r="M200" s="43" t="b">
        <f t="shared" si="90"/>
        <v>0</v>
      </c>
      <c r="N200" s="43" t="b">
        <f t="shared" si="91"/>
        <v>1</v>
      </c>
      <c r="O200" s="43" t="b">
        <f t="shared" si="106"/>
        <v>0</v>
      </c>
      <c r="P200" t="b">
        <f t="shared" si="92"/>
        <v>0</v>
      </c>
      <c r="Q200" s="43" t="b">
        <f t="shared" si="93"/>
        <v>0</v>
      </c>
      <c r="R200" s="43" t="b">
        <f t="shared" si="94"/>
        <v>0</v>
      </c>
      <c r="S200" s="43" t="b">
        <f t="shared" si="95"/>
        <v>0</v>
      </c>
      <c r="T200" t="b">
        <f t="shared" si="96"/>
        <v>0</v>
      </c>
      <c r="U200" t="b">
        <f t="shared" si="97"/>
        <v>0</v>
      </c>
      <c r="V200" t="b">
        <f t="shared" si="98"/>
        <v>0</v>
      </c>
      <c r="W200" t="b">
        <f t="shared" si="99"/>
        <v>0</v>
      </c>
      <c r="X200" t="b">
        <f t="shared" si="100"/>
        <v>0</v>
      </c>
      <c r="Y200" t="b">
        <f t="shared" si="101"/>
        <v>0</v>
      </c>
      <c r="Z200" t="b">
        <f t="shared" si="102"/>
        <v>0</v>
      </c>
      <c r="AA200" t="b">
        <f t="shared" si="103"/>
        <v>0</v>
      </c>
      <c r="AB200" t="b">
        <f t="shared" si="104"/>
        <v>0</v>
      </c>
    </row>
    <row r="201" spans="1:28" x14ac:dyDescent="0.35">
      <c r="A201" s="43">
        <f t="shared" si="107"/>
        <v>46465</v>
      </c>
      <c r="B201">
        <f t="shared" si="105"/>
        <v>5</v>
      </c>
      <c r="C201" s="19">
        <f t="shared" si="81"/>
        <v>0</v>
      </c>
      <c r="D201" s="19">
        <f t="shared" si="82"/>
        <v>0.33333333333333331</v>
      </c>
      <c r="E201" s="19">
        <f t="shared" si="83"/>
        <v>0.70833333333333337</v>
      </c>
      <c r="F201" s="19" t="b">
        <f t="shared" si="84"/>
        <v>0</v>
      </c>
      <c r="G201" s="19" t="str">
        <f t="shared" si="85"/>
        <v/>
      </c>
      <c r="H201" s="19" t="str">
        <f t="shared" si="86"/>
        <v/>
      </c>
      <c r="I201" s="19" t="str">
        <f t="shared" si="87"/>
        <v/>
      </c>
      <c r="J201">
        <f t="shared" si="88"/>
        <v>6</v>
      </c>
      <c r="K201" s="19">
        <f ca="1">OFFSET(Calendrier!$B$6,DAY(A201)-1,Paramétrage!J201*6+4)</f>
        <v>0.38888888888888895</v>
      </c>
      <c r="L201" s="19" t="str">
        <f t="shared" si="89"/>
        <v/>
      </c>
      <c r="M201" s="43" t="b">
        <f t="shared" si="90"/>
        <v>0</v>
      </c>
      <c r="N201" s="43" t="b">
        <f t="shared" si="91"/>
        <v>1</v>
      </c>
      <c r="O201" s="43" t="b">
        <f t="shared" si="106"/>
        <v>0</v>
      </c>
      <c r="P201" t="b">
        <f t="shared" si="92"/>
        <v>0</v>
      </c>
      <c r="Q201" s="43" t="b">
        <f t="shared" si="93"/>
        <v>0</v>
      </c>
      <c r="R201" s="43" t="b">
        <f t="shared" si="94"/>
        <v>0</v>
      </c>
      <c r="S201" s="43" t="b">
        <f t="shared" si="95"/>
        <v>0</v>
      </c>
      <c r="T201" t="b">
        <f t="shared" si="96"/>
        <v>0</v>
      </c>
      <c r="U201" t="b">
        <f t="shared" si="97"/>
        <v>0</v>
      </c>
      <c r="V201" t="b">
        <f t="shared" si="98"/>
        <v>0</v>
      </c>
      <c r="W201" t="b">
        <f t="shared" si="99"/>
        <v>0</v>
      </c>
      <c r="X201" t="b">
        <f t="shared" si="100"/>
        <v>0</v>
      </c>
      <c r="Y201" t="b">
        <f t="shared" si="101"/>
        <v>0</v>
      </c>
      <c r="Z201" t="b">
        <f t="shared" si="102"/>
        <v>0</v>
      </c>
      <c r="AA201" t="b">
        <f t="shared" si="103"/>
        <v>0</v>
      </c>
      <c r="AB201" t="b">
        <f t="shared" si="104"/>
        <v>0</v>
      </c>
    </row>
    <row r="202" spans="1:28" x14ac:dyDescent="0.35">
      <c r="A202" s="43">
        <f t="shared" si="107"/>
        <v>46466</v>
      </c>
      <c r="B202">
        <f t="shared" si="105"/>
        <v>6</v>
      </c>
      <c r="C202" s="19">
        <f t="shared" si="81"/>
        <v>0</v>
      </c>
      <c r="D202" s="19">
        <f t="shared" si="82"/>
        <v>0</v>
      </c>
      <c r="E202" s="19">
        <f t="shared" si="83"/>
        <v>0</v>
      </c>
      <c r="F202" s="19" t="b">
        <f t="shared" si="84"/>
        <v>0</v>
      </c>
      <c r="G202" s="19" t="str">
        <f t="shared" si="85"/>
        <v/>
      </c>
      <c r="H202" s="19" t="str">
        <f t="shared" si="86"/>
        <v/>
      </c>
      <c r="I202" s="19" t="str">
        <f t="shared" si="87"/>
        <v/>
      </c>
      <c r="J202">
        <f t="shared" si="88"/>
        <v>6</v>
      </c>
      <c r="K202" s="19">
        <f ca="1">OFFSET(Calendrier!$B$6,DAY(A202)-1,Paramétrage!J202*6+4)</f>
        <v>0</v>
      </c>
      <c r="L202" s="19" t="str">
        <f t="shared" si="89"/>
        <v/>
      </c>
      <c r="M202" s="43" t="b">
        <f t="shared" si="90"/>
        <v>0</v>
      </c>
      <c r="N202" s="43" t="b">
        <f t="shared" si="91"/>
        <v>0</v>
      </c>
      <c r="O202" s="43" t="b">
        <f t="shared" si="106"/>
        <v>0</v>
      </c>
      <c r="P202" t="b">
        <f t="shared" si="92"/>
        <v>0</v>
      </c>
      <c r="Q202" s="43" t="b">
        <f t="shared" si="93"/>
        <v>1</v>
      </c>
      <c r="R202" s="43" t="b">
        <f t="shared" si="94"/>
        <v>0</v>
      </c>
      <c r="S202" s="43" t="b">
        <f t="shared" si="95"/>
        <v>0</v>
      </c>
      <c r="T202" t="b">
        <f t="shared" si="96"/>
        <v>0</v>
      </c>
      <c r="U202" t="b">
        <f t="shared" si="97"/>
        <v>0</v>
      </c>
      <c r="V202" t="b">
        <f t="shared" si="98"/>
        <v>0</v>
      </c>
      <c r="W202" t="b">
        <f t="shared" si="99"/>
        <v>0</v>
      </c>
      <c r="X202" t="b">
        <f t="shared" si="100"/>
        <v>0</v>
      </c>
      <c r="Y202" t="b">
        <f t="shared" si="101"/>
        <v>0</v>
      </c>
      <c r="Z202" t="b">
        <f t="shared" si="102"/>
        <v>0</v>
      </c>
      <c r="AA202" t="b">
        <f t="shared" si="103"/>
        <v>0</v>
      </c>
      <c r="AB202" t="b">
        <f t="shared" si="104"/>
        <v>0</v>
      </c>
    </row>
    <row r="203" spans="1:28" x14ac:dyDescent="0.35">
      <c r="A203" s="43">
        <f t="shared" si="107"/>
        <v>46467</v>
      </c>
      <c r="B203">
        <f t="shared" si="105"/>
        <v>7</v>
      </c>
      <c r="C203" s="19">
        <f t="shared" si="81"/>
        <v>0</v>
      </c>
      <c r="D203" s="19">
        <f t="shared" si="82"/>
        <v>0</v>
      </c>
      <c r="E203" s="19">
        <f t="shared" si="83"/>
        <v>0</v>
      </c>
      <c r="F203" s="19" t="b">
        <f t="shared" si="84"/>
        <v>0</v>
      </c>
      <c r="G203" s="19" t="str">
        <f t="shared" si="85"/>
        <v/>
      </c>
      <c r="H203" s="19" t="str">
        <f t="shared" si="86"/>
        <v/>
      </c>
      <c r="I203" s="19" t="str">
        <f t="shared" si="87"/>
        <v/>
      </c>
      <c r="J203">
        <f t="shared" si="88"/>
        <v>6</v>
      </c>
      <c r="K203" s="19">
        <f ca="1">OFFSET(Calendrier!$B$6,DAY(A203)-1,Paramétrage!J203*6+4)</f>
        <v>0</v>
      </c>
      <c r="L203" s="19" t="str">
        <f t="shared" si="89"/>
        <v/>
      </c>
      <c r="M203" s="43" t="b">
        <f t="shared" si="90"/>
        <v>0</v>
      </c>
      <c r="N203" s="43" t="b">
        <f t="shared" si="91"/>
        <v>0</v>
      </c>
      <c r="O203" s="43" t="b">
        <f t="shared" si="106"/>
        <v>0</v>
      </c>
      <c r="P203" t="b">
        <f t="shared" si="92"/>
        <v>0</v>
      </c>
      <c r="Q203" s="43" t="b">
        <f t="shared" si="93"/>
        <v>1</v>
      </c>
      <c r="R203" s="43" t="b">
        <f t="shared" si="94"/>
        <v>0</v>
      </c>
      <c r="S203" s="43" t="b">
        <f t="shared" si="95"/>
        <v>0</v>
      </c>
      <c r="T203" t="b">
        <f t="shared" si="96"/>
        <v>0</v>
      </c>
      <c r="U203" t="b">
        <f t="shared" si="97"/>
        <v>0</v>
      </c>
      <c r="V203" t="b">
        <f t="shared" si="98"/>
        <v>0</v>
      </c>
      <c r="W203" t="b">
        <f t="shared" si="99"/>
        <v>0</v>
      </c>
      <c r="X203" t="b">
        <f t="shared" si="100"/>
        <v>0</v>
      </c>
      <c r="Y203" t="b">
        <f t="shared" si="101"/>
        <v>0</v>
      </c>
      <c r="Z203" t="b">
        <f t="shared" si="102"/>
        <v>0</v>
      </c>
      <c r="AA203" t="b">
        <f t="shared" si="103"/>
        <v>0</v>
      </c>
      <c r="AB203" t="b">
        <f t="shared" si="104"/>
        <v>0</v>
      </c>
    </row>
    <row r="204" spans="1:28" x14ac:dyDescent="0.35">
      <c r="A204" s="43">
        <f t="shared" si="107"/>
        <v>46468</v>
      </c>
      <c r="B204">
        <f t="shared" si="105"/>
        <v>1</v>
      </c>
      <c r="C204" s="19">
        <f t="shared" si="81"/>
        <v>3.125E-2</v>
      </c>
      <c r="D204" s="19">
        <f t="shared" si="82"/>
        <v>0.33333333333333331</v>
      </c>
      <c r="E204" s="19">
        <f t="shared" si="83"/>
        <v>0.70833333333333337</v>
      </c>
      <c r="F204" s="19" t="b">
        <f t="shared" si="84"/>
        <v>0</v>
      </c>
      <c r="G204" s="19" t="str">
        <f t="shared" si="85"/>
        <v/>
      </c>
      <c r="H204" s="19" t="str">
        <f t="shared" si="86"/>
        <v/>
      </c>
      <c r="I204" s="19" t="str">
        <f t="shared" si="87"/>
        <v/>
      </c>
      <c r="J204">
        <f t="shared" si="88"/>
        <v>6</v>
      </c>
      <c r="K204" s="19">
        <f ca="1">OFFSET(Calendrier!$B$6,DAY(A204)-1,Paramétrage!J204*6+4)</f>
        <v>0.35763888888888895</v>
      </c>
      <c r="L204" s="19" t="str">
        <f t="shared" si="89"/>
        <v/>
      </c>
      <c r="M204" s="43" t="b">
        <f t="shared" si="90"/>
        <v>0</v>
      </c>
      <c r="N204" s="43" t="b">
        <f t="shared" si="91"/>
        <v>1</v>
      </c>
      <c r="O204" s="43" t="b">
        <f t="shared" si="106"/>
        <v>0</v>
      </c>
      <c r="P204" t="b">
        <f t="shared" si="92"/>
        <v>0</v>
      </c>
      <c r="Q204" s="43" t="b">
        <f t="shared" si="93"/>
        <v>0</v>
      </c>
      <c r="R204" s="43" t="b">
        <f t="shared" si="94"/>
        <v>0</v>
      </c>
      <c r="S204" s="43" t="b">
        <f t="shared" si="95"/>
        <v>0</v>
      </c>
      <c r="T204" t="b">
        <f t="shared" si="96"/>
        <v>0</v>
      </c>
      <c r="U204" t="b">
        <f t="shared" si="97"/>
        <v>0</v>
      </c>
      <c r="V204" t="b">
        <f t="shared" si="98"/>
        <v>0</v>
      </c>
      <c r="W204" t="b">
        <f t="shared" si="99"/>
        <v>0</v>
      </c>
      <c r="X204" t="b">
        <f t="shared" si="100"/>
        <v>0</v>
      </c>
      <c r="Y204" t="b">
        <f t="shared" si="101"/>
        <v>0</v>
      </c>
      <c r="Z204" t="b">
        <f t="shared" si="102"/>
        <v>0</v>
      </c>
      <c r="AA204" t="b">
        <f t="shared" si="103"/>
        <v>0</v>
      </c>
      <c r="AB204" t="b">
        <f t="shared" si="104"/>
        <v>0</v>
      </c>
    </row>
    <row r="205" spans="1:28" x14ac:dyDescent="0.35">
      <c r="A205" s="43">
        <f t="shared" si="107"/>
        <v>46469</v>
      </c>
      <c r="B205">
        <f t="shared" si="105"/>
        <v>2</v>
      </c>
      <c r="C205" s="19">
        <f t="shared" si="81"/>
        <v>3.125E-2</v>
      </c>
      <c r="D205" s="19">
        <f t="shared" si="82"/>
        <v>0.33333333333333331</v>
      </c>
      <c r="E205" s="19">
        <f t="shared" si="83"/>
        <v>0.75</v>
      </c>
      <c r="F205" s="19" t="b">
        <f t="shared" si="84"/>
        <v>0</v>
      </c>
      <c r="G205" s="19" t="str">
        <f t="shared" si="85"/>
        <v/>
      </c>
      <c r="H205" s="19" t="str">
        <f t="shared" si="86"/>
        <v/>
      </c>
      <c r="I205" s="19" t="str">
        <f t="shared" si="87"/>
        <v/>
      </c>
      <c r="J205">
        <f t="shared" si="88"/>
        <v>6</v>
      </c>
      <c r="K205" s="19">
        <f ca="1">OFFSET(Calendrier!$B$6,DAY(A205)-1,Paramétrage!J205*6+4)</f>
        <v>0.39930555555555558</v>
      </c>
      <c r="L205" s="19" t="str">
        <f t="shared" si="89"/>
        <v/>
      </c>
      <c r="M205" s="43" t="b">
        <f t="shared" si="90"/>
        <v>0</v>
      </c>
      <c r="N205" s="43" t="b">
        <f t="shared" si="91"/>
        <v>1</v>
      </c>
      <c r="O205" s="43" t="b">
        <f t="shared" si="106"/>
        <v>0</v>
      </c>
      <c r="P205" t="b">
        <f t="shared" si="92"/>
        <v>0</v>
      </c>
      <c r="Q205" s="43" t="b">
        <f t="shared" si="93"/>
        <v>0</v>
      </c>
      <c r="R205" s="43" t="b">
        <f t="shared" si="94"/>
        <v>0</v>
      </c>
      <c r="S205" s="43" t="b">
        <f t="shared" si="95"/>
        <v>0</v>
      </c>
      <c r="T205" t="b">
        <f t="shared" si="96"/>
        <v>0</v>
      </c>
      <c r="U205" t="b">
        <f t="shared" si="97"/>
        <v>0</v>
      </c>
      <c r="V205" t="b">
        <f t="shared" si="98"/>
        <v>0</v>
      </c>
      <c r="W205" t="b">
        <f t="shared" si="99"/>
        <v>0</v>
      </c>
      <c r="X205" t="b">
        <f t="shared" si="100"/>
        <v>0</v>
      </c>
      <c r="Y205" t="b">
        <f t="shared" si="101"/>
        <v>0</v>
      </c>
      <c r="Z205" t="b">
        <f t="shared" si="102"/>
        <v>0</v>
      </c>
      <c r="AA205" t="b">
        <f t="shared" si="103"/>
        <v>0</v>
      </c>
      <c r="AB205" t="b">
        <f t="shared" si="104"/>
        <v>0</v>
      </c>
    </row>
    <row r="206" spans="1:28" x14ac:dyDescent="0.35">
      <c r="A206" s="43">
        <f t="shared" si="107"/>
        <v>46470</v>
      </c>
      <c r="B206">
        <f t="shared" si="105"/>
        <v>3</v>
      </c>
      <c r="C206" s="19">
        <f t="shared" si="81"/>
        <v>0</v>
      </c>
      <c r="D206" s="19">
        <f t="shared" si="82"/>
        <v>0.33333333333333331</v>
      </c>
      <c r="E206" s="19">
        <f t="shared" si="83"/>
        <v>0.54166666666666663</v>
      </c>
      <c r="F206" s="19" t="b">
        <f t="shared" si="84"/>
        <v>0</v>
      </c>
      <c r="G206" s="19" t="str">
        <f t="shared" si="85"/>
        <v/>
      </c>
      <c r="H206" s="19" t="str">
        <f t="shared" si="86"/>
        <v/>
      </c>
      <c r="I206" s="19" t="str">
        <f t="shared" si="87"/>
        <v/>
      </c>
      <c r="J206">
        <f t="shared" si="88"/>
        <v>6</v>
      </c>
      <c r="K206" s="19">
        <f ca="1">OFFSET(Calendrier!$B$6,DAY(A206)-1,Paramétrage!J206*6+4)</f>
        <v>0.20833333333333331</v>
      </c>
      <c r="L206" s="19" t="str">
        <f t="shared" si="89"/>
        <v/>
      </c>
      <c r="M206" s="43" t="b">
        <f t="shared" si="90"/>
        <v>0</v>
      </c>
      <c r="N206" s="43" t="b">
        <f t="shared" si="91"/>
        <v>1</v>
      </c>
      <c r="O206" s="43" t="b">
        <f t="shared" si="106"/>
        <v>0</v>
      </c>
      <c r="P206" t="b">
        <f t="shared" si="92"/>
        <v>0</v>
      </c>
      <c r="Q206" s="43" t="b">
        <f t="shared" si="93"/>
        <v>0</v>
      </c>
      <c r="R206" s="43" t="b">
        <f t="shared" si="94"/>
        <v>0</v>
      </c>
      <c r="S206" s="43" t="b">
        <f t="shared" si="95"/>
        <v>0</v>
      </c>
      <c r="T206" t="b">
        <f t="shared" si="96"/>
        <v>0</v>
      </c>
      <c r="U206" t="b">
        <f t="shared" si="97"/>
        <v>0</v>
      </c>
      <c r="V206" t="b">
        <f t="shared" si="98"/>
        <v>0</v>
      </c>
      <c r="W206" t="b">
        <f t="shared" si="99"/>
        <v>0</v>
      </c>
      <c r="X206" t="b">
        <f t="shared" si="100"/>
        <v>0</v>
      </c>
      <c r="Y206" t="b">
        <f t="shared" si="101"/>
        <v>0</v>
      </c>
      <c r="Z206" t="b">
        <f t="shared" si="102"/>
        <v>0</v>
      </c>
      <c r="AA206" t="b">
        <f t="shared" si="103"/>
        <v>0</v>
      </c>
      <c r="AB206" t="b">
        <f t="shared" si="104"/>
        <v>0</v>
      </c>
    </row>
    <row r="207" spans="1:28" x14ac:dyDescent="0.35">
      <c r="A207" s="43">
        <f t="shared" si="107"/>
        <v>46471</v>
      </c>
      <c r="B207">
        <f t="shared" si="105"/>
        <v>4</v>
      </c>
      <c r="C207" s="19">
        <f t="shared" si="81"/>
        <v>3.125E-2</v>
      </c>
      <c r="D207" s="19">
        <f t="shared" si="82"/>
        <v>0.33333333333333331</v>
      </c>
      <c r="E207" s="19">
        <f t="shared" si="83"/>
        <v>0.70833333333333337</v>
      </c>
      <c r="F207" s="19" t="b">
        <f t="shared" si="84"/>
        <v>0</v>
      </c>
      <c r="G207" s="19" t="str">
        <f t="shared" si="85"/>
        <v/>
      </c>
      <c r="H207" s="19" t="str">
        <f t="shared" si="86"/>
        <v/>
      </c>
      <c r="I207" s="19" t="str">
        <f t="shared" si="87"/>
        <v/>
      </c>
      <c r="J207">
        <f t="shared" si="88"/>
        <v>6</v>
      </c>
      <c r="K207" s="19">
        <f ca="1">OFFSET(Calendrier!$B$6,DAY(A207)-1,Paramétrage!J207*6+4)</f>
        <v>0.35763888888888895</v>
      </c>
      <c r="L207" s="19" t="str">
        <f t="shared" si="89"/>
        <v/>
      </c>
      <c r="M207" s="43" t="b">
        <f t="shared" si="90"/>
        <v>0</v>
      </c>
      <c r="N207" s="43" t="b">
        <f t="shared" si="91"/>
        <v>1</v>
      </c>
      <c r="O207" s="43" t="b">
        <f t="shared" si="106"/>
        <v>0</v>
      </c>
      <c r="P207" t="b">
        <f t="shared" si="92"/>
        <v>0</v>
      </c>
      <c r="Q207" s="43" t="b">
        <f t="shared" si="93"/>
        <v>0</v>
      </c>
      <c r="R207" s="43" t="b">
        <f t="shared" si="94"/>
        <v>0</v>
      </c>
      <c r="S207" s="43" t="b">
        <f t="shared" si="95"/>
        <v>0</v>
      </c>
      <c r="T207" t="b">
        <f t="shared" si="96"/>
        <v>0</v>
      </c>
      <c r="U207" t="b">
        <f t="shared" si="97"/>
        <v>0</v>
      </c>
      <c r="V207" t="b">
        <f t="shared" si="98"/>
        <v>0</v>
      </c>
      <c r="W207" t="b">
        <f t="shared" si="99"/>
        <v>0</v>
      </c>
      <c r="X207" t="b">
        <f t="shared" si="100"/>
        <v>0</v>
      </c>
      <c r="Y207" t="b">
        <f t="shared" si="101"/>
        <v>0</v>
      </c>
      <c r="Z207" t="b">
        <f t="shared" si="102"/>
        <v>0</v>
      </c>
      <c r="AA207" t="b">
        <f t="shared" si="103"/>
        <v>0</v>
      </c>
      <c r="AB207" t="b">
        <f t="shared" si="104"/>
        <v>0</v>
      </c>
    </row>
    <row r="208" spans="1:28" x14ac:dyDescent="0.35">
      <c r="A208" s="43">
        <f t="shared" si="107"/>
        <v>46472</v>
      </c>
      <c r="B208">
        <f t="shared" si="105"/>
        <v>5</v>
      </c>
      <c r="C208" s="19">
        <f t="shared" si="81"/>
        <v>0</v>
      </c>
      <c r="D208" s="19">
        <f t="shared" si="82"/>
        <v>0.33333333333333331</v>
      </c>
      <c r="E208" s="19">
        <f t="shared" si="83"/>
        <v>0.70833333333333337</v>
      </c>
      <c r="F208" s="19" t="b">
        <f t="shared" si="84"/>
        <v>0</v>
      </c>
      <c r="G208" s="19" t="str">
        <f t="shared" si="85"/>
        <v/>
      </c>
      <c r="H208" s="19" t="str">
        <f t="shared" si="86"/>
        <v/>
      </c>
      <c r="I208" s="19" t="str">
        <f t="shared" si="87"/>
        <v/>
      </c>
      <c r="J208">
        <f t="shared" si="88"/>
        <v>6</v>
      </c>
      <c r="K208" s="19">
        <f ca="1">OFFSET(Calendrier!$B$6,DAY(A208)-1,Paramétrage!J208*6+4)</f>
        <v>0.38888888888888895</v>
      </c>
      <c r="L208" s="19" t="str">
        <f t="shared" si="89"/>
        <v/>
      </c>
      <c r="M208" s="43" t="b">
        <f t="shared" si="90"/>
        <v>0</v>
      </c>
      <c r="N208" s="43" t="b">
        <f t="shared" si="91"/>
        <v>1</v>
      </c>
      <c r="O208" s="43" t="b">
        <f t="shared" si="106"/>
        <v>0</v>
      </c>
      <c r="P208" t="b">
        <f t="shared" si="92"/>
        <v>0</v>
      </c>
      <c r="Q208" s="43" t="b">
        <f t="shared" si="93"/>
        <v>0</v>
      </c>
      <c r="R208" s="43" t="b">
        <f t="shared" si="94"/>
        <v>0</v>
      </c>
      <c r="S208" s="43" t="b">
        <f t="shared" si="95"/>
        <v>0</v>
      </c>
      <c r="T208" t="b">
        <f t="shared" si="96"/>
        <v>0</v>
      </c>
      <c r="U208" t="b">
        <f t="shared" si="97"/>
        <v>0</v>
      </c>
      <c r="V208" t="b">
        <f t="shared" si="98"/>
        <v>0</v>
      </c>
      <c r="W208" t="b">
        <f t="shared" si="99"/>
        <v>0</v>
      </c>
      <c r="X208" t="b">
        <f t="shared" si="100"/>
        <v>0</v>
      </c>
      <c r="Y208" t="b">
        <f t="shared" si="101"/>
        <v>0</v>
      </c>
      <c r="Z208" t="b">
        <f t="shared" si="102"/>
        <v>0</v>
      </c>
      <c r="AA208" t="b">
        <f t="shared" si="103"/>
        <v>0</v>
      </c>
      <c r="AB208" t="b">
        <f t="shared" si="104"/>
        <v>0</v>
      </c>
    </row>
    <row r="209" spans="1:28" x14ac:dyDescent="0.35">
      <c r="A209" s="43">
        <f t="shared" si="107"/>
        <v>46473</v>
      </c>
      <c r="B209">
        <f t="shared" si="105"/>
        <v>6</v>
      </c>
      <c r="C209" s="19">
        <f t="shared" si="81"/>
        <v>0</v>
      </c>
      <c r="D209" s="19">
        <f t="shared" si="82"/>
        <v>0</v>
      </c>
      <c r="E209" s="19">
        <f t="shared" si="83"/>
        <v>0</v>
      </c>
      <c r="F209" s="19" t="b">
        <f t="shared" si="84"/>
        <v>0</v>
      </c>
      <c r="G209" s="19" t="str">
        <f t="shared" si="85"/>
        <v/>
      </c>
      <c r="H209" s="19" t="str">
        <f t="shared" si="86"/>
        <v/>
      </c>
      <c r="I209" s="19" t="str">
        <f t="shared" si="87"/>
        <v/>
      </c>
      <c r="J209">
        <f t="shared" si="88"/>
        <v>6</v>
      </c>
      <c r="K209" s="19">
        <f ca="1">OFFSET(Calendrier!$B$6,DAY(A209)-1,Paramétrage!J209*6+4)</f>
        <v>0</v>
      </c>
      <c r="L209" s="19" t="str">
        <f t="shared" si="89"/>
        <v/>
      </c>
      <c r="M209" s="43" t="b">
        <f t="shared" si="90"/>
        <v>0</v>
      </c>
      <c r="N209" s="43" t="b">
        <f t="shared" si="91"/>
        <v>0</v>
      </c>
      <c r="O209" s="43" t="b">
        <f t="shared" si="106"/>
        <v>0</v>
      </c>
      <c r="P209" t="b">
        <f t="shared" si="92"/>
        <v>0</v>
      </c>
      <c r="Q209" s="43" t="b">
        <f t="shared" si="93"/>
        <v>1</v>
      </c>
      <c r="R209" s="43" t="b">
        <f t="shared" si="94"/>
        <v>0</v>
      </c>
      <c r="S209" s="43" t="b">
        <f t="shared" si="95"/>
        <v>0</v>
      </c>
      <c r="T209" t="b">
        <f t="shared" si="96"/>
        <v>0</v>
      </c>
      <c r="U209" t="b">
        <f t="shared" si="97"/>
        <v>0</v>
      </c>
      <c r="V209" t="b">
        <f t="shared" si="98"/>
        <v>0</v>
      </c>
      <c r="W209" t="b">
        <f t="shared" si="99"/>
        <v>0</v>
      </c>
      <c r="X209" t="b">
        <f t="shared" si="100"/>
        <v>0</v>
      </c>
      <c r="Y209" t="b">
        <f t="shared" si="101"/>
        <v>0</v>
      </c>
      <c r="Z209" t="b">
        <f t="shared" si="102"/>
        <v>0</v>
      </c>
      <c r="AA209" t="b">
        <f t="shared" si="103"/>
        <v>0</v>
      </c>
      <c r="AB209" t="b">
        <f t="shared" si="104"/>
        <v>0</v>
      </c>
    </row>
    <row r="210" spans="1:28" x14ac:dyDescent="0.35">
      <c r="A210" s="43">
        <f t="shared" si="107"/>
        <v>46474</v>
      </c>
      <c r="B210">
        <f t="shared" si="105"/>
        <v>7</v>
      </c>
      <c r="C210" s="19">
        <f t="shared" ca="1" si="81"/>
        <v>0</v>
      </c>
      <c r="D210" s="19">
        <f t="shared" ca="1" si="82"/>
        <v>0</v>
      </c>
      <c r="E210" s="19">
        <f t="shared" ca="1" si="83"/>
        <v>0</v>
      </c>
      <c r="F210" s="19" t="b">
        <f t="shared" si="84"/>
        <v>0</v>
      </c>
      <c r="G210" s="19" t="str">
        <f t="shared" si="85"/>
        <v/>
      </c>
      <c r="H210" s="19" t="str">
        <f t="shared" si="86"/>
        <v/>
      </c>
      <c r="I210" s="19" t="str">
        <f t="shared" si="87"/>
        <v/>
      </c>
      <c r="J210">
        <f t="shared" si="88"/>
        <v>6</v>
      </c>
      <c r="K210" s="19">
        <f ca="1">OFFSET(Calendrier!$B$6,DAY(A210)-1,Paramétrage!J210*6+4)</f>
        <v>0</v>
      </c>
      <c r="L210" s="19" t="b">
        <f t="shared" ca="1" si="89"/>
        <v>0</v>
      </c>
      <c r="M210" s="43" t="b">
        <f t="shared" ca="1" si="90"/>
        <v>0</v>
      </c>
      <c r="N210" s="43" t="b">
        <f t="shared" si="91"/>
        <v>0</v>
      </c>
      <c r="O210" s="43" t="b">
        <f t="shared" ca="1" si="106"/>
        <v>1</v>
      </c>
      <c r="P210" t="b">
        <f t="shared" si="92"/>
        <v>1</v>
      </c>
      <c r="Q210" s="43" t="b">
        <f t="shared" si="93"/>
        <v>1</v>
      </c>
      <c r="R210" s="43" t="b">
        <f t="shared" si="94"/>
        <v>0</v>
      </c>
      <c r="S210" s="43" t="b">
        <f t="shared" si="95"/>
        <v>0</v>
      </c>
      <c r="T210" t="b">
        <f t="shared" si="96"/>
        <v>0</v>
      </c>
      <c r="U210" t="b">
        <f t="shared" si="97"/>
        <v>0</v>
      </c>
      <c r="V210" t="b">
        <f t="shared" si="98"/>
        <v>0</v>
      </c>
      <c r="W210" t="b">
        <f t="shared" si="99"/>
        <v>0</v>
      </c>
      <c r="X210" t="b">
        <f t="shared" si="100"/>
        <v>0</v>
      </c>
      <c r="Y210" t="b">
        <f t="shared" si="101"/>
        <v>0</v>
      </c>
      <c r="Z210" t="b">
        <f t="shared" si="102"/>
        <v>0</v>
      </c>
      <c r="AA210" t="b">
        <f t="shared" si="103"/>
        <v>0</v>
      </c>
      <c r="AB210" t="b">
        <f t="shared" si="104"/>
        <v>0</v>
      </c>
    </row>
    <row r="211" spans="1:28" x14ac:dyDescent="0.35">
      <c r="A211" s="43">
        <f t="shared" si="107"/>
        <v>46475</v>
      </c>
      <c r="B211">
        <f t="shared" si="105"/>
        <v>1</v>
      </c>
      <c r="C211" s="19">
        <f t="shared" ca="1" si="81"/>
        <v>3.125E-2</v>
      </c>
      <c r="D211" s="19">
        <f t="shared" ca="1" si="82"/>
        <v>0.33333333333333331</v>
      </c>
      <c r="E211" s="19">
        <f t="shared" ca="1" si="83"/>
        <v>0.70833333333333337</v>
      </c>
      <c r="F211" s="19" t="b">
        <f t="shared" si="84"/>
        <v>0</v>
      </c>
      <c r="G211" s="19" t="str">
        <f t="shared" si="85"/>
        <v/>
      </c>
      <c r="H211" s="19" t="str">
        <f t="shared" si="86"/>
        <v/>
      </c>
      <c r="I211" s="19" t="str">
        <f t="shared" si="87"/>
        <v/>
      </c>
      <c r="J211">
        <f t="shared" si="88"/>
        <v>6</v>
      </c>
      <c r="K211" s="19">
        <f ca="1">OFFSET(Calendrier!$B$6,DAY(A211)-1,Paramétrage!J211*6+4)</f>
        <v>0.35763888888888895</v>
      </c>
      <c r="L211" s="19" t="b">
        <f t="shared" ca="1" si="89"/>
        <v>0</v>
      </c>
      <c r="M211" s="43" t="b">
        <f t="shared" ca="1" si="90"/>
        <v>0</v>
      </c>
      <c r="N211" s="43" t="b">
        <f t="shared" si="91"/>
        <v>1</v>
      </c>
      <c r="O211" s="43" t="b">
        <f t="shared" ca="1" si="106"/>
        <v>0</v>
      </c>
      <c r="P211" t="b">
        <f t="shared" si="92"/>
        <v>1</v>
      </c>
      <c r="Q211" s="43" t="b">
        <f t="shared" si="93"/>
        <v>0</v>
      </c>
      <c r="R211" s="43" t="b">
        <f t="shared" si="94"/>
        <v>0</v>
      </c>
      <c r="S211" s="43" t="b">
        <f t="shared" si="95"/>
        <v>0</v>
      </c>
      <c r="T211" t="b">
        <f t="shared" si="96"/>
        <v>0</v>
      </c>
      <c r="U211" t="b">
        <f t="shared" si="97"/>
        <v>0</v>
      </c>
      <c r="V211" t="b">
        <f t="shared" si="98"/>
        <v>0</v>
      </c>
      <c r="W211" t="b">
        <f t="shared" si="99"/>
        <v>0</v>
      </c>
      <c r="X211" t="b">
        <f t="shared" si="100"/>
        <v>0</v>
      </c>
      <c r="Y211" t="b">
        <f t="shared" si="101"/>
        <v>0</v>
      </c>
      <c r="Z211" t="b">
        <f t="shared" si="102"/>
        <v>0</v>
      </c>
      <c r="AA211" t="b">
        <f t="shared" si="103"/>
        <v>0</v>
      </c>
      <c r="AB211" t="b">
        <f t="shared" si="104"/>
        <v>0</v>
      </c>
    </row>
    <row r="212" spans="1:28" x14ac:dyDescent="0.35">
      <c r="A212" s="43">
        <f t="shared" si="107"/>
        <v>46476</v>
      </c>
      <c r="B212">
        <f t="shared" si="105"/>
        <v>2</v>
      </c>
      <c r="C212" s="19">
        <f t="shared" si="81"/>
        <v>3.125E-2</v>
      </c>
      <c r="D212" s="19">
        <f t="shared" si="82"/>
        <v>0.33333333333333331</v>
      </c>
      <c r="E212" s="19">
        <f t="shared" si="83"/>
        <v>0.75</v>
      </c>
      <c r="F212" s="19" t="b">
        <f t="shared" si="84"/>
        <v>0</v>
      </c>
      <c r="G212" s="19" t="str">
        <f t="shared" si="85"/>
        <v/>
      </c>
      <c r="H212" s="19" t="str">
        <f t="shared" si="86"/>
        <v/>
      </c>
      <c r="I212" s="19" t="str">
        <f t="shared" si="87"/>
        <v/>
      </c>
      <c r="J212">
        <f t="shared" si="88"/>
        <v>6</v>
      </c>
      <c r="K212" s="19">
        <f ca="1">OFFSET(Calendrier!$B$6,DAY(A212)-1,Paramétrage!J212*6+4)</f>
        <v>0.39930555555555558</v>
      </c>
      <c r="L212" s="19" t="str">
        <f t="shared" si="89"/>
        <v/>
      </c>
      <c r="M212" s="43" t="b">
        <f t="shared" si="90"/>
        <v>0</v>
      </c>
      <c r="N212" s="43" t="b">
        <f t="shared" si="91"/>
        <v>1</v>
      </c>
      <c r="O212" s="43" t="b">
        <f t="shared" si="106"/>
        <v>0</v>
      </c>
      <c r="P212" t="b">
        <f t="shared" si="92"/>
        <v>0</v>
      </c>
      <c r="Q212" s="43" t="b">
        <f t="shared" si="93"/>
        <v>0</v>
      </c>
      <c r="R212" s="43" t="b">
        <f t="shared" si="94"/>
        <v>0</v>
      </c>
      <c r="S212" s="43" t="b">
        <f t="shared" si="95"/>
        <v>0</v>
      </c>
      <c r="T212" t="b">
        <f t="shared" si="96"/>
        <v>0</v>
      </c>
      <c r="U212" t="b">
        <f t="shared" si="97"/>
        <v>0</v>
      </c>
      <c r="V212" t="b">
        <f t="shared" si="98"/>
        <v>0</v>
      </c>
      <c r="W212" t="b">
        <f t="shared" si="99"/>
        <v>0</v>
      </c>
      <c r="X212" t="b">
        <f t="shared" si="100"/>
        <v>0</v>
      </c>
      <c r="Y212" t="b">
        <f t="shared" si="101"/>
        <v>0</v>
      </c>
      <c r="Z212" t="b">
        <f t="shared" si="102"/>
        <v>0</v>
      </c>
      <c r="AA212" t="b">
        <f t="shared" si="103"/>
        <v>0</v>
      </c>
      <c r="AB212" t="b">
        <f t="shared" si="104"/>
        <v>0</v>
      </c>
    </row>
    <row r="213" spans="1:28" x14ac:dyDescent="0.35">
      <c r="A213" s="43">
        <f t="shared" si="107"/>
        <v>46477</v>
      </c>
      <c r="B213">
        <f t="shared" si="105"/>
        <v>3</v>
      </c>
      <c r="C213" s="19">
        <f t="shared" si="81"/>
        <v>0</v>
      </c>
      <c r="D213" s="19">
        <f t="shared" si="82"/>
        <v>0.33333333333333331</v>
      </c>
      <c r="E213" s="19">
        <f t="shared" si="83"/>
        <v>0.54166666666666663</v>
      </c>
      <c r="F213" s="19" t="b">
        <f t="shared" si="84"/>
        <v>0</v>
      </c>
      <c r="G213" s="19" t="str">
        <f t="shared" si="85"/>
        <v/>
      </c>
      <c r="H213" s="19" t="str">
        <f t="shared" si="86"/>
        <v/>
      </c>
      <c r="I213" s="19" t="str">
        <f t="shared" si="87"/>
        <v/>
      </c>
      <c r="J213">
        <f t="shared" si="88"/>
        <v>6</v>
      </c>
      <c r="K213" s="19">
        <f ca="1">OFFSET(Calendrier!$B$6,DAY(A213)-1,Paramétrage!J213*6+4)</f>
        <v>0.20833333333333331</v>
      </c>
      <c r="L213" s="19" t="str">
        <f t="shared" si="89"/>
        <v/>
      </c>
      <c r="M213" s="43" t="b">
        <f t="shared" si="90"/>
        <v>0</v>
      </c>
      <c r="N213" s="43" t="b">
        <f t="shared" si="91"/>
        <v>1</v>
      </c>
      <c r="O213" s="43" t="b">
        <f t="shared" si="106"/>
        <v>0</v>
      </c>
      <c r="P213" t="b">
        <f t="shared" si="92"/>
        <v>0</v>
      </c>
      <c r="Q213" s="43" t="b">
        <f t="shared" si="93"/>
        <v>0</v>
      </c>
      <c r="R213" s="43" t="b">
        <f t="shared" si="94"/>
        <v>0</v>
      </c>
      <c r="S213" s="43" t="b">
        <f t="shared" si="95"/>
        <v>0</v>
      </c>
      <c r="T213" t="b">
        <f t="shared" si="96"/>
        <v>0</v>
      </c>
      <c r="U213" t="b">
        <f t="shared" si="97"/>
        <v>0</v>
      </c>
      <c r="V213" t="b">
        <f t="shared" si="98"/>
        <v>0</v>
      </c>
      <c r="W213" t="b">
        <f t="shared" si="99"/>
        <v>0</v>
      </c>
      <c r="X213" t="b">
        <f t="shared" si="100"/>
        <v>0</v>
      </c>
      <c r="Y213" t="b">
        <f t="shared" si="101"/>
        <v>0</v>
      </c>
      <c r="Z213" t="b">
        <f t="shared" si="102"/>
        <v>0</v>
      </c>
      <c r="AA213" t="b">
        <f t="shared" si="103"/>
        <v>0</v>
      </c>
      <c r="AB213" t="b">
        <f t="shared" si="104"/>
        <v>0</v>
      </c>
    </row>
    <row r="214" spans="1:28" x14ac:dyDescent="0.35">
      <c r="A214" s="43">
        <f t="shared" si="107"/>
        <v>46478</v>
      </c>
      <c r="B214">
        <f t="shared" si="105"/>
        <v>4</v>
      </c>
      <c r="C214" s="19">
        <f t="shared" si="81"/>
        <v>3.125E-2</v>
      </c>
      <c r="D214" s="19">
        <f t="shared" si="82"/>
        <v>0.33333333333333331</v>
      </c>
      <c r="E214" s="19">
        <f t="shared" si="83"/>
        <v>0.70833333333333337</v>
      </c>
      <c r="F214" s="19" t="b">
        <f t="shared" si="84"/>
        <v>0</v>
      </c>
      <c r="G214" s="19" t="str">
        <f t="shared" si="85"/>
        <v/>
      </c>
      <c r="H214" s="19" t="str">
        <f t="shared" si="86"/>
        <v/>
      </c>
      <c r="I214" s="19" t="str">
        <f t="shared" si="87"/>
        <v/>
      </c>
      <c r="J214">
        <f t="shared" si="88"/>
        <v>7</v>
      </c>
      <c r="K214" s="19">
        <f ca="1">OFFSET(Calendrier!$B$6,DAY(A214)-1,Paramétrage!J214*6+4)</f>
        <v>0.35763888888888895</v>
      </c>
      <c r="L214" s="19" t="str">
        <f t="shared" si="89"/>
        <v/>
      </c>
      <c r="M214" s="43" t="b">
        <f t="shared" si="90"/>
        <v>0</v>
      </c>
      <c r="N214" s="43" t="b">
        <f t="shared" si="91"/>
        <v>1</v>
      </c>
      <c r="O214" s="43" t="b">
        <f t="shared" si="106"/>
        <v>0</v>
      </c>
      <c r="P214" t="b">
        <f t="shared" si="92"/>
        <v>0</v>
      </c>
      <c r="Q214" s="43" t="b">
        <f t="shared" si="93"/>
        <v>0</v>
      </c>
      <c r="R214" s="43" t="b">
        <f t="shared" si="94"/>
        <v>0</v>
      </c>
      <c r="S214" s="43" t="b">
        <f t="shared" si="95"/>
        <v>0</v>
      </c>
      <c r="T214" t="b">
        <f t="shared" si="96"/>
        <v>0</v>
      </c>
      <c r="U214" t="b">
        <f t="shared" si="97"/>
        <v>0</v>
      </c>
      <c r="V214" t="b">
        <f t="shared" si="98"/>
        <v>0</v>
      </c>
      <c r="W214" t="b">
        <f t="shared" si="99"/>
        <v>0</v>
      </c>
      <c r="X214" t="b">
        <f t="shared" si="100"/>
        <v>0</v>
      </c>
      <c r="Y214" t="b">
        <f t="shared" si="101"/>
        <v>0</v>
      </c>
      <c r="Z214" t="b">
        <f t="shared" si="102"/>
        <v>0</v>
      </c>
      <c r="AA214" t="b">
        <f t="shared" si="103"/>
        <v>0</v>
      </c>
      <c r="AB214" t="b">
        <f t="shared" si="104"/>
        <v>0</v>
      </c>
    </row>
    <row r="215" spans="1:28" x14ac:dyDescent="0.35">
      <c r="A215" s="43">
        <f t="shared" si="107"/>
        <v>46479</v>
      </c>
      <c r="B215">
        <f t="shared" si="105"/>
        <v>5</v>
      </c>
      <c r="C215" s="19">
        <f t="shared" si="81"/>
        <v>0</v>
      </c>
      <c r="D215" s="19">
        <f t="shared" si="82"/>
        <v>0.33333333333333331</v>
      </c>
      <c r="E215" s="19">
        <f t="shared" si="83"/>
        <v>0.70833333333333337</v>
      </c>
      <c r="F215" s="19" t="b">
        <f t="shared" si="84"/>
        <v>0</v>
      </c>
      <c r="G215" s="19" t="str">
        <f t="shared" si="85"/>
        <v/>
      </c>
      <c r="H215" s="19" t="str">
        <f t="shared" si="86"/>
        <v/>
      </c>
      <c r="I215" s="19" t="str">
        <f t="shared" si="87"/>
        <v/>
      </c>
      <c r="J215">
        <f t="shared" si="88"/>
        <v>7</v>
      </c>
      <c r="K215" s="19">
        <f ca="1">OFFSET(Calendrier!$B$6,DAY(A215)-1,Paramétrage!J215*6+4)</f>
        <v>0.38888888888888895</v>
      </c>
      <c r="L215" s="19" t="str">
        <f t="shared" si="89"/>
        <v/>
      </c>
      <c r="M215" s="43" t="b">
        <f t="shared" si="90"/>
        <v>0</v>
      </c>
      <c r="N215" s="43" t="b">
        <f t="shared" si="91"/>
        <v>1</v>
      </c>
      <c r="O215" s="43" t="b">
        <f t="shared" si="106"/>
        <v>0</v>
      </c>
      <c r="P215" t="b">
        <f t="shared" si="92"/>
        <v>0</v>
      </c>
      <c r="Q215" s="43" t="b">
        <f t="shared" si="93"/>
        <v>0</v>
      </c>
      <c r="R215" s="43" t="b">
        <f t="shared" si="94"/>
        <v>0</v>
      </c>
      <c r="S215" s="43" t="b">
        <f t="shared" si="95"/>
        <v>0</v>
      </c>
      <c r="T215" t="b">
        <f t="shared" si="96"/>
        <v>0</v>
      </c>
      <c r="U215" t="b">
        <f t="shared" si="97"/>
        <v>0</v>
      </c>
      <c r="V215" t="b">
        <f t="shared" si="98"/>
        <v>0</v>
      </c>
      <c r="W215" t="b">
        <f t="shared" si="99"/>
        <v>0</v>
      </c>
      <c r="X215" t="b">
        <f t="shared" si="100"/>
        <v>0</v>
      </c>
      <c r="Y215" t="b">
        <f t="shared" si="101"/>
        <v>0</v>
      </c>
      <c r="Z215" t="b">
        <f t="shared" si="102"/>
        <v>0</v>
      </c>
      <c r="AA215" t="b">
        <f t="shared" si="103"/>
        <v>0</v>
      </c>
      <c r="AB215" t="b">
        <f t="shared" si="104"/>
        <v>0</v>
      </c>
    </row>
    <row r="216" spans="1:28" x14ac:dyDescent="0.35">
      <c r="A216" s="43">
        <f t="shared" si="107"/>
        <v>46480</v>
      </c>
      <c r="B216">
        <f t="shared" si="105"/>
        <v>6</v>
      </c>
      <c r="C216" s="19">
        <f t="shared" si="81"/>
        <v>0</v>
      </c>
      <c r="D216" s="19">
        <f t="shared" si="82"/>
        <v>0</v>
      </c>
      <c r="E216" s="19">
        <f t="shared" si="83"/>
        <v>0</v>
      </c>
      <c r="F216" s="19" t="b">
        <f t="shared" si="84"/>
        <v>0</v>
      </c>
      <c r="G216" s="19" t="str">
        <f t="shared" si="85"/>
        <v/>
      </c>
      <c r="H216" s="19" t="str">
        <f t="shared" si="86"/>
        <v/>
      </c>
      <c r="I216" s="19" t="str">
        <f t="shared" si="87"/>
        <v/>
      </c>
      <c r="J216">
        <f t="shared" si="88"/>
        <v>7</v>
      </c>
      <c r="K216" s="19">
        <f ca="1">OFFSET(Calendrier!$B$6,DAY(A216)-1,Paramétrage!J216*6+4)</f>
        <v>0</v>
      </c>
      <c r="L216" s="19" t="str">
        <f t="shared" si="89"/>
        <v/>
      </c>
      <c r="M216" s="43" t="b">
        <f t="shared" si="90"/>
        <v>0</v>
      </c>
      <c r="N216" s="43" t="b">
        <f t="shared" si="91"/>
        <v>0</v>
      </c>
      <c r="O216" s="43" t="b">
        <f t="shared" si="106"/>
        <v>0</v>
      </c>
      <c r="P216" t="b">
        <f t="shared" si="92"/>
        <v>0</v>
      </c>
      <c r="Q216" s="43" t="b">
        <f t="shared" si="93"/>
        <v>1</v>
      </c>
      <c r="R216" s="43" t="b">
        <f t="shared" si="94"/>
        <v>0</v>
      </c>
      <c r="S216" s="43" t="b">
        <f t="shared" si="95"/>
        <v>0</v>
      </c>
      <c r="T216" t="b">
        <f t="shared" si="96"/>
        <v>0</v>
      </c>
      <c r="U216" t="b">
        <f t="shared" si="97"/>
        <v>0</v>
      </c>
      <c r="V216" t="b">
        <f t="shared" si="98"/>
        <v>0</v>
      </c>
      <c r="W216" t="b">
        <f t="shared" si="99"/>
        <v>0</v>
      </c>
      <c r="X216" t="b">
        <f t="shared" si="100"/>
        <v>0</v>
      </c>
      <c r="Y216" t="b">
        <f t="shared" si="101"/>
        <v>0</v>
      </c>
      <c r="Z216" t="b">
        <f t="shared" si="102"/>
        <v>0</v>
      </c>
      <c r="AA216" t="b">
        <f t="shared" si="103"/>
        <v>0</v>
      </c>
      <c r="AB216" t="b">
        <f t="shared" si="104"/>
        <v>0</v>
      </c>
    </row>
    <row r="217" spans="1:28" x14ac:dyDescent="0.35">
      <c r="A217" s="43">
        <f t="shared" si="107"/>
        <v>46481</v>
      </c>
      <c r="B217">
        <f t="shared" si="105"/>
        <v>7</v>
      </c>
      <c r="C217" s="19">
        <f t="shared" si="81"/>
        <v>0</v>
      </c>
      <c r="D217" s="19">
        <f t="shared" si="82"/>
        <v>0</v>
      </c>
      <c r="E217" s="19">
        <f t="shared" si="83"/>
        <v>0</v>
      </c>
      <c r="F217" s="19" t="b">
        <f t="shared" si="84"/>
        <v>0</v>
      </c>
      <c r="G217" s="19" t="str">
        <f t="shared" si="85"/>
        <v/>
      </c>
      <c r="H217" s="19" t="str">
        <f t="shared" si="86"/>
        <v/>
      </c>
      <c r="I217" s="19" t="str">
        <f t="shared" si="87"/>
        <v/>
      </c>
      <c r="J217">
        <f t="shared" si="88"/>
        <v>7</v>
      </c>
      <c r="K217" s="19">
        <f ca="1">OFFSET(Calendrier!$B$6,DAY(A217)-1,Paramétrage!J217*6+4)</f>
        <v>0</v>
      </c>
      <c r="L217" s="19" t="str">
        <f t="shared" si="89"/>
        <v/>
      </c>
      <c r="M217" s="43" t="b">
        <f t="shared" si="90"/>
        <v>0</v>
      </c>
      <c r="N217" s="43" t="b">
        <f t="shared" si="91"/>
        <v>0</v>
      </c>
      <c r="O217" s="43" t="b">
        <f t="shared" si="106"/>
        <v>0</v>
      </c>
      <c r="P217" t="b">
        <f t="shared" si="92"/>
        <v>0</v>
      </c>
      <c r="Q217" s="43" t="b">
        <f t="shared" si="93"/>
        <v>1</v>
      </c>
      <c r="R217" s="43" t="b">
        <f t="shared" si="94"/>
        <v>0</v>
      </c>
      <c r="S217" s="43" t="b">
        <f t="shared" si="95"/>
        <v>0</v>
      </c>
      <c r="T217" t="b">
        <f t="shared" si="96"/>
        <v>0</v>
      </c>
      <c r="U217" t="b">
        <f t="shared" si="97"/>
        <v>0</v>
      </c>
      <c r="V217" t="b">
        <f t="shared" si="98"/>
        <v>0</v>
      </c>
      <c r="W217" t="b">
        <f t="shared" si="99"/>
        <v>0</v>
      </c>
      <c r="X217" t="b">
        <f t="shared" si="100"/>
        <v>0</v>
      </c>
      <c r="Y217" t="b">
        <f t="shared" si="101"/>
        <v>0</v>
      </c>
      <c r="Z217" t="b">
        <f t="shared" si="102"/>
        <v>0</v>
      </c>
      <c r="AA217" t="b">
        <f t="shared" si="103"/>
        <v>0</v>
      </c>
      <c r="AB217" t="b">
        <f t="shared" si="104"/>
        <v>0</v>
      </c>
    </row>
    <row r="218" spans="1:28" x14ac:dyDescent="0.35">
      <c r="A218" s="43">
        <f t="shared" si="107"/>
        <v>46482</v>
      </c>
      <c r="B218">
        <f t="shared" si="105"/>
        <v>1</v>
      </c>
      <c r="C218" s="19">
        <f t="shared" si="81"/>
        <v>3.125E-2</v>
      </c>
      <c r="D218" s="19">
        <f t="shared" si="82"/>
        <v>0.33333333333333331</v>
      </c>
      <c r="E218" s="19">
        <f t="shared" si="83"/>
        <v>0.70833333333333337</v>
      </c>
      <c r="F218" s="19" t="b">
        <f t="shared" si="84"/>
        <v>0</v>
      </c>
      <c r="G218" s="19" t="str">
        <f t="shared" si="85"/>
        <v/>
      </c>
      <c r="H218" s="19" t="str">
        <f t="shared" si="86"/>
        <v/>
      </c>
      <c r="I218" s="19" t="str">
        <f t="shared" si="87"/>
        <v/>
      </c>
      <c r="J218">
        <f t="shared" si="88"/>
        <v>7</v>
      </c>
      <c r="K218" s="19">
        <f ca="1">OFFSET(Calendrier!$B$6,DAY(A218)-1,Paramétrage!J218*6+4)</f>
        <v>0.35763888888888895</v>
      </c>
      <c r="L218" s="19" t="str">
        <f t="shared" si="89"/>
        <v/>
      </c>
      <c r="M218" s="43" t="b">
        <f t="shared" si="90"/>
        <v>0</v>
      </c>
      <c r="N218" s="43" t="b">
        <f t="shared" si="91"/>
        <v>1</v>
      </c>
      <c r="O218" s="43" t="b">
        <f t="shared" si="106"/>
        <v>0</v>
      </c>
      <c r="P218" t="b">
        <f t="shared" si="92"/>
        <v>0</v>
      </c>
      <c r="Q218" s="43" t="b">
        <f t="shared" si="93"/>
        <v>0</v>
      </c>
      <c r="R218" s="43" t="b">
        <f t="shared" si="94"/>
        <v>0</v>
      </c>
      <c r="S218" s="43" t="b">
        <f t="shared" si="95"/>
        <v>0</v>
      </c>
      <c r="T218" t="b">
        <f t="shared" si="96"/>
        <v>0</v>
      </c>
      <c r="U218" t="b">
        <f t="shared" si="97"/>
        <v>0</v>
      </c>
      <c r="V218" t="b">
        <f t="shared" si="98"/>
        <v>0</v>
      </c>
      <c r="W218" t="b">
        <f t="shared" si="99"/>
        <v>0</v>
      </c>
      <c r="X218" t="b">
        <f t="shared" si="100"/>
        <v>0</v>
      </c>
      <c r="Y218" t="b">
        <f t="shared" si="101"/>
        <v>0</v>
      </c>
      <c r="Z218" t="b">
        <f t="shared" si="102"/>
        <v>0</v>
      </c>
      <c r="AA218" t="b">
        <f t="shared" si="103"/>
        <v>0</v>
      </c>
      <c r="AB218" t="b">
        <f t="shared" si="104"/>
        <v>0</v>
      </c>
    </row>
    <row r="219" spans="1:28" x14ac:dyDescent="0.35">
      <c r="A219" s="43">
        <f t="shared" si="107"/>
        <v>46483</v>
      </c>
      <c r="B219">
        <f t="shared" si="105"/>
        <v>2</v>
      </c>
      <c r="C219" s="19">
        <f t="shared" si="81"/>
        <v>3.125E-2</v>
      </c>
      <c r="D219" s="19">
        <f t="shared" si="82"/>
        <v>0.33333333333333331</v>
      </c>
      <c r="E219" s="19">
        <f t="shared" si="83"/>
        <v>0.75</v>
      </c>
      <c r="F219" s="19" t="b">
        <f t="shared" si="84"/>
        <v>0</v>
      </c>
      <c r="G219" s="19" t="str">
        <f t="shared" si="85"/>
        <v/>
      </c>
      <c r="H219" s="19" t="str">
        <f t="shared" si="86"/>
        <v/>
      </c>
      <c r="I219" s="19" t="str">
        <f t="shared" si="87"/>
        <v/>
      </c>
      <c r="J219">
        <f t="shared" si="88"/>
        <v>7</v>
      </c>
      <c r="K219" s="19">
        <f ca="1">OFFSET(Calendrier!$B$6,DAY(A219)-1,Paramétrage!J219*6+4)</f>
        <v>0.39930555555555558</v>
      </c>
      <c r="L219" s="19" t="str">
        <f t="shared" si="89"/>
        <v/>
      </c>
      <c r="M219" s="43" t="b">
        <f t="shared" si="90"/>
        <v>0</v>
      </c>
      <c r="N219" s="43" t="b">
        <f t="shared" si="91"/>
        <v>1</v>
      </c>
      <c r="O219" s="43" t="b">
        <f t="shared" si="106"/>
        <v>0</v>
      </c>
      <c r="P219" t="b">
        <f t="shared" si="92"/>
        <v>0</v>
      </c>
      <c r="Q219" s="43" t="b">
        <f t="shared" si="93"/>
        <v>0</v>
      </c>
      <c r="R219" s="43" t="b">
        <f t="shared" si="94"/>
        <v>0</v>
      </c>
      <c r="S219" s="43" t="b">
        <f t="shared" si="95"/>
        <v>0</v>
      </c>
      <c r="T219" t="b">
        <f t="shared" si="96"/>
        <v>0</v>
      </c>
      <c r="U219" t="b">
        <f t="shared" si="97"/>
        <v>0</v>
      </c>
      <c r="V219" t="b">
        <f t="shared" si="98"/>
        <v>0</v>
      </c>
      <c r="W219" t="b">
        <f t="shared" si="99"/>
        <v>0</v>
      </c>
      <c r="X219" t="b">
        <f t="shared" si="100"/>
        <v>0</v>
      </c>
      <c r="Y219" t="b">
        <f t="shared" si="101"/>
        <v>0</v>
      </c>
      <c r="Z219" t="b">
        <f t="shared" si="102"/>
        <v>0</v>
      </c>
      <c r="AA219" t="b">
        <f t="shared" si="103"/>
        <v>0</v>
      </c>
      <c r="AB219" t="b">
        <f t="shared" si="104"/>
        <v>0</v>
      </c>
    </row>
    <row r="220" spans="1:28" x14ac:dyDescent="0.35">
      <c r="A220" s="43">
        <f t="shared" si="107"/>
        <v>46484</v>
      </c>
      <c r="B220">
        <f t="shared" si="105"/>
        <v>3</v>
      </c>
      <c r="C220" s="19">
        <f t="shared" si="81"/>
        <v>0</v>
      </c>
      <c r="D220" s="19">
        <f t="shared" si="82"/>
        <v>0.33333333333333331</v>
      </c>
      <c r="E220" s="19">
        <f t="shared" si="83"/>
        <v>0.54166666666666663</v>
      </c>
      <c r="F220" s="19" t="b">
        <f t="shared" si="84"/>
        <v>0</v>
      </c>
      <c r="G220" s="19" t="str">
        <f t="shared" si="85"/>
        <v/>
      </c>
      <c r="H220" s="19" t="str">
        <f t="shared" si="86"/>
        <v/>
      </c>
      <c r="I220" s="19" t="str">
        <f t="shared" si="87"/>
        <v/>
      </c>
      <c r="J220">
        <f t="shared" si="88"/>
        <v>7</v>
      </c>
      <c r="K220" s="19">
        <f ca="1">OFFSET(Calendrier!$B$6,DAY(A220)-1,Paramétrage!J220*6+4)</f>
        <v>0.20833333333333331</v>
      </c>
      <c r="L220" s="19" t="str">
        <f t="shared" si="89"/>
        <v/>
      </c>
      <c r="M220" s="43" t="b">
        <f t="shared" si="90"/>
        <v>0</v>
      </c>
      <c r="N220" s="43" t="b">
        <f t="shared" si="91"/>
        <v>1</v>
      </c>
      <c r="O220" s="43" t="b">
        <f t="shared" si="106"/>
        <v>0</v>
      </c>
      <c r="P220" t="b">
        <f t="shared" si="92"/>
        <v>0</v>
      </c>
      <c r="Q220" s="43" t="b">
        <f t="shared" si="93"/>
        <v>0</v>
      </c>
      <c r="R220" s="43" t="b">
        <f t="shared" si="94"/>
        <v>0</v>
      </c>
      <c r="S220" s="43" t="b">
        <f t="shared" si="95"/>
        <v>0</v>
      </c>
      <c r="T220" t="b">
        <f t="shared" si="96"/>
        <v>0</v>
      </c>
      <c r="U220" t="b">
        <f t="shared" si="97"/>
        <v>0</v>
      </c>
      <c r="V220" t="b">
        <f t="shared" si="98"/>
        <v>0</v>
      </c>
      <c r="W220" t="b">
        <f t="shared" si="99"/>
        <v>0</v>
      </c>
      <c r="X220" t="b">
        <f t="shared" si="100"/>
        <v>0</v>
      </c>
      <c r="Y220" t="b">
        <f t="shared" si="101"/>
        <v>0</v>
      </c>
      <c r="Z220" t="b">
        <f t="shared" si="102"/>
        <v>0</v>
      </c>
      <c r="AA220" t="b">
        <f t="shared" si="103"/>
        <v>0</v>
      </c>
      <c r="AB220" t="b">
        <f t="shared" si="104"/>
        <v>0</v>
      </c>
    </row>
    <row r="221" spans="1:28" x14ac:dyDescent="0.35">
      <c r="A221" s="43">
        <f t="shared" si="107"/>
        <v>46485</v>
      </c>
      <c r="B221">
        <f t="shared" si="105"/>
        <v>4</v>
      </c>
      <c r="C221" s="19">
        <f t="shared" si="81"/>
        <v>3.125E-2</v>
      </c>
      <c r="D221" s="19">
        <f t="shared" si="82"/>
        <v>0.33333333333333331</v>
      </c>
      <c r="E221" s="19">
        <f t="shared" si="83"/>
        <v>0.70833333333333337</v>
      </c>
      <c r="F221" s="19" t="b">
        <f t="shared" si="84"/>
        <v>0</v>
      </c>
      <c r="G221" s="19" t="str">
        <f t="shared" si="85"/>
        <v/>
      </c>
      <c r="H221" s="19" t="str">
        <f t="shared" si="86"/>
        <v/>
      </c>
      <c r="I221" s="19" t="str">
        <f t="shared" si="87"/>
        <v/>
      </c>
      <c r="J221">
        <f t="shared" si="88"/>
        <v>7</v>
      </c>
      <c r="K221" s="19">
        <f ca="1">OFFSET(Calendrier!$B$6,DAY(A221)-1,Paramétrage!J221*6+4)</f>
        <v>0.35763888888888895</v>
      </c>
      <c r="L221" s="19" t="str">
        <f t="shared" si="89"/>
        <v/>
      </c>
      <c r="M221" s="43" t="b">
        <f t="shared" si="90"/>
        <v>0</v>
      </c>
      <c r="N221" s="43" t="b">
        <f t="shared" si="91"/>
        <v>1</v>
      </c>
      <c r="O221" s="43" t="b">
        <f t="shared" si="106"/>
        <v>0</v>
      </c>
      <c r="P221" t="b">
        <f t="shared" si="92"/>
        <v>0</v>
      </c>
      <c r="Q221" s="43" t="b">
        <f t="shared" si="93"/>
        <v>0</v>
      </c>
      <c r="R221" s="43" t="b">
        <f t="shared" si="94"/>
        <v>0</v>
      </c>
      <c r="S221" s="43" t="b">
        <f t="shared" si="95"/>
        <v>0</v>
      </c>
      <c r="T221" t="b">
        <f t="shared" si="96"/>
        <v>0</v>
      </c>
      <c r="U221" t="b">
        <f t="shared" si="97"/>
        <v>0</v>
      </c>
      <c r="V221" t="b">
        <f t="shared" si="98"/>
        <v>0</v>
      </c>
      <c r="W221" t="b">
        <f t="shared" si="99"/>
        <v>0</v>
      </c>
      <c r="X221" t="b">
        <f t="shared" si="100"/>
        <v>0</v>
      </c>
      <c r="Y221" t="b">
        <f t="shared" si="101"/>
        <v>0</v>
      </c>
      <c r="Z221" t="b">
        <f t="shared" si="102"/>
        <v>0</v>
      </c>
      <c r="AA221" t="b">
        <f t="shared" si="103"/>
        <v>0</v>
      </c>
      <c r="AB221" t="b">
        <f t="shared" si="104"/>
        <v>0</v>
      </c>
    </row>
    <row r="222" spans="1:28" x14ac:dyDescent="0.35">
      <c r="A222" s="43">
        <f t="shared" si="107"/>
        <v>46486</v>
      </c>
      <c r="B222">
        <f t="shared" si="105"/>
        <v>5</v>
      </c>
      <c r="C222" s="19">
        <f t="shared" si="81"/>
        <v>0</v>
      </c>
      <c r="D222" s="19">
        <f t="shared" si="82"/>
        <v>0.33333333333333331</v>
      </c>
      <c r="E222" s="19">
        <f t="shared" si="83"/>
        <v>0.70833333333333337</v>
      </c>
      <c r="F222" s="19" t="b">
        <f t="shared" si="84"/>
        <v>0</v>
      </c>
      <c r="G222" s="19" t="str">
        <f t="shared" si="85"/>
        <v/>
      </c>
      <c r="H222" s="19" t="str">
        <f t="shared" si="86"/>
        <v/>
      </c>
      <c r="I222" s="19" t="str">
        <f t="shared" si="87"/>
        <v/>
      </c>
      <c r="J222">
        <f t="shared" si="88"/>
        <v>7</v>
      </c>
      <c r="K222" s="19">
        <f ca="1">OFFSET(Calendrier!$B$6,DAY(A222)-1,Paramétrage!J222*6+4)</f>
        <v>0.38888888888888895</v>
      </c>
      <c r="L222" s="19" t="str">
        <f t="shared" si="89"/>
        <v/>
      </c>
      <c r="M222" s="43" t="b">
        <f t="shared" si="90"/>
        <v>0</v>
      </c>
      <c r="N222" s="43" t="b">
        <f t="shared" si="91"/>
        <v>1</v>
      </c>
      <c r="O222" s="43" t="b">
        <f t="shared" si="106"/>
        <v>0</v>
      </c>
      <c r="P222" t="b">
        <f t="shared" si="92"/>
        <v>0</v>
      </c>
      <c r="Q222" s="43" t="b">
        <f t="shared" si="93"/>
        <v>0</v>
      </c>
      <c r="R222" s="43" t="b">
        <f t="shared" si="94"/>
        <v>0</v>
      </c>
      <c r="S222" s="43" t="b">
        <f t="shared" si="95"/>
        <v>0</v>
      </c>
      <c r="T222" t="b">
        <f t="shared" si="96"/>
        <v>0</v>
      </c>
      <c r="U222" t="b">
        <f t="shared" si="97"/>
        <v>0</v>
      </c>
      <c r="V222" t="b">
        <f t="shared" si="98"/>
        <v>0</v>
      </c>
      <c r="W222" t="b">
        <f t="shared" si="99"/>
        <v>0</v>
      </c>
      <c r="X222" t="b">
        <f t="shared" si="100"/>
        <v>0</v>
      </c>
      <c r="Y222" t="b">
        <f t="shared" si="101"/>
        <v>0</v>
      </c>
      <c r="Z222" t="b">
        <f t="shared" si="102"/>
        <v>0</v>
      </c>
      <c r="AA222" t="b">
        <f t="shared" si="103"/>
        <v>0</v>
      </c>
      <c r="AB222" t="b">
        <f t="shared" si="104"/>
        <v>0</v>
      </c>
    </row>
    <row r="223" spans="1:28" x14ac:dyDescent="0.35">
      <c r="A223" s="43">
        <f t="shared" si="107"/>
        <v>46487</v>
      </c>
      <c r="B223">
        <f t="shared" si="105"/>
        <v>6</v>
      </c>
      <c r="C223" s="19">
        <f t="shared" si="81"/>
        <v>0</v>
      </c>
      <c r="D223" s="19">
        <f t="shared" si="82"/>
        <v>0</v>
      </c>
      <c r="E223" s="19">
        <f t="shared" si="83"/>
        <v>0</v>
      </c>
      <c r="F223" s="19" t="b">
        <f t="shared" si="84"/>
        <v>0</v>
      </c>
      <c r="G223" s="19" t="str">
        <f t="shared" si="85"/>
        <v/>
      </c>
      <c r="H223" s="19" t="str">
        <f t="shared" si="86"/>
        <v/>
      </c>
      <c r="I223" s="19" t="str">
        <f t="shared" si="87"/>
        <v/>
      </c>
      <c r="J223">
        <f t="shared" si="88"/>
        <v>7</v>
      </c>
      <c r="K223" s="19">
        <f ca="1">OFFSET(Calendrier!$B$6,DAY(A223)-1,Paramétrage!J223*6+4)</f>
        <v>0</v>
      </c>
      <c r="L223" s="19" t="str">
        <f t="shared" si="89"/>
        <v/>
      </c>
      <c r="M223" s="43" t="b">
        <f t="shared" si="90"/>
        <v>0</v>
      </c>
      <c r="N223" s="43" t="b">
        <f t="shared" si="91"/>
        <v>0</v>
      </c>
      <c r="O223" s="43" t="b">
        <f t="shared" si="106"/>
        <v>0</v>
      </c>
      <c r="P223" t="b">
        <f t="shared" si="92"/>
        <v>0</v>
      </c>
      <c r="Q223" s="43" t="b">
        <f t="shared" si="93"/>
        <v>1</v>
      </c>
      <c r="R223" s="43" t="b">
        <f t="shared" si="94"/>
        <v>0</v>
      </c>
      <c r="S223" s="43" t="b">
        <f t="shared" si="95"/>
        <v>0</v>
      </c>
      <c r="T223" t="b">
        <f t="shared" si="96"/>
        <v>0</v>
      </c>
      <c r="U223" t="b">
        <f t="shared" si="97"/>
        <v>0</v>
      </c>
      <c r="V223" t="b">
        <f t="shared" si="98"/>
        <v>0</v>
      </c>
      <c r="W223" t="b">
        <f t="shared" si="99"/>
        <v>0</v>
      </c>
      <c r="X223" t="b">
        <f t="shared" si="100"/>
        <v>0</v>
      </c>
      <c r="Y223" t="b">
        <f t="shared" si="101"/>
        <v>0</v>
      </c>
      <c r="Z223" t="b">
        <f t="shared" si="102"/>
        <v>0</v>
      </c>
      <c r="AA223" t="b">
        <f t="shared" si="103"/>
        <v>0</v>
      </c>
      <c r="AB223" t="b">
        <f t="shared" si="104"/>
        <v>0</v>
      </c>
    </row>
    <row r="224" spans="1:28" x14ac:dyDescent="0.35">
      <c r="A224" s="43">
        <f t="shared" si="107"/>
        <v>46488</v>
      </c>
      <c r="B224">
        <f t="shared" si="105"/>
        <v>7</v>
      </c>
      <c r="C224" s="19">
        <f t="shared" si="81"/>
        <v>0</v>
      </c>
      <c r="D224" s="19">
        <f t="shared" si="82"/>
        <v>0</v>
      </c>
      <c r="E224" s="19">
        <f t="shared" si="83"/>
        <v>0</v>
      </c>
      <c r="F224" s="19" t="b">
        <f t="shared" si="84"/>
        <v>0</v>
      </c>
      <c r="G224" s="19" t="str">
        <f t="shared" si="85"/>
        <v/>
      </c>
      <c r="H224" s="19" t="str">
        <f t="shared" si="86"/>
        <v/>
      </c>
      <c r="I224" s="19" t="str">
        <f t="shared" si="87"/>
        <v/>
      </c>
      <c r="J224">
        <f t="shared" si="88"/>
        <v>7</v>
      </c>
      <c r="K224" s="19">
        <f ca="1">OFFSET(Calendrier!$B$6,DAY(A224)-1,Paramétrage!J224*6+4)</f>
        <v>0</v>
      </c>
      <c r="L224" s="19" t="str">
        <f t="shared" si="89"/>
        <v/>
      </c>
      <c r="M224" s="43" t="b">
        <f t="shared" si="90"/>
        <v>0</v>
      </c>
      <c r="N224" s="43" t="b">
        <f t="shared" si="91"/>
        <v>0</v>
      </c>
      <c r="O224" s="43" t="b">
        <f t="shared" si="106"/>
        <v>0</v>
      </c>
      <c r="P224" t="b">
        <f t="shared" si="92"/>
        <v>0</v>
      </c>
      <c r="Q224" s="43" t="b">
        <f t="shared" si="93"/>
        <v>1</v>
      </c>
      <c r="R224" s="43" t="b">
        <f t="shared" si="94"/>
        <v>0</v>
      </c>
      <c r="S224" s="43" t="b">
        <f t="shared" si="95"/>
        <v>1</v>
      </c>
      <c r="T224" t="b">
        <f t="shared" si="96"/>
        <v>0</v>
      </c>
      <c r="U224" t="b">
        <f t="shared" si="97"/>
        <v>0</v>
      </c>
      <c r="V224" t="b">
        <f t="shared" si="98"/>
        <v>0</v>
      </c>
      <c r="W224" t="b">
        <f t="shared" si="99"/>
        <v>1</v>
      </c>
      <c r="X224" t="b">
        <f t="shared" si="100"/>
        <v>0</v>
      </c>
      <c r="Y224" t="b">
        <f t="shared" si="101"/>
        <v>0</v>
      </c>
      <c r="Z224" t="b">
        <f t="shared" si="102"/>
        <v>0</v>
      </c>
      <c r="AA224" t="b">
        <f t="shared" si="103"/>
        <v>0</v>
      </c>
      <c r="AB224" t="b">
        <f t="shared" si="104"/>
        <v>0</v>
      </c>
    </row>
    <row r="225" spans="1:28" x14ac:dyDescent="0.35">
      <c r="A225" s="43">
        <f t="shared" si="107"/>
        <v>46489</v>
      </c>
      <c r="B225">
        <f t="shared" si="105"/>
        <v>1</v>
      </c>
      <c r="C225" s="19">
        <f t="shared" si="81"/>
        <v>0</v>
      </c>
      <c r="D225" s="19">
        <f t="shared" si="82"/>
        <v>0</v>
      </c>
      <c r="E225" s="19">
        <f t="shared" si="83"/>
        <v>0</v>
      </c>
      <c r="F225" s="19" t="b">
        <f t="shared" si="84"/>
        <v>0</v>
      </c>
      <c r="G225" s="19" t="str">
        <f t="shared" si="85"/>
        <v/>
      </c>
      <c r="H225" s="19" t="str">
        <f t="shared" si="86"/>
        <v/>
      </c>
      <c r="I225" s="19" t="str">
        <f t="shared" si="87"/>
        <v/>
      </c>
      <c r="J225">
        <f t="shared" si="88"/>
        <v>7</v>
      </c>
      <c r="K225" s="19">
        <f ca="1">OFFSET(Calendrier!$B$6,DAY(A225)-1,Paramétrage!J225*6+4)</f>
        <v>0</v>
      </c>
      <c r="L225" s="19" t="str">
        <f t="shared" si="89"/>
        <v/>
      </c>
      <c r="M225" s="43" t="b">
        <f t="shared" si="90"/>
        <v>0</v>
      </c>
      <c r="N225" s="43" t="b">
        <f t="shared" si="91"/>
        <v>1</v>
      </c>
      <c r="O225" s="43" t="b">
        <f t="shared" si="106"/>
        <v>0</v>
      </c>
      <c r="P225" t="b">
        <f t="shared" si="92"/>
        <v>0</v>
      </c>
      <c r="Q225" s="43" t="b">
        <f t="shared" si="93"/>
        <v>0</v>
      </c>
      <c r="R225" s="43" t="b">
        <f t="shared" si="94"/>
        <v>0</v>
      </c>
      <c r="S225" s="43" t="b">
        <f t="shared" si="95"/>
        <v>1</v>
      </c>
      <c r="T225" t="b">
        <f t="shared" si="96"/>
        <v>0</v>
      </c>
      <c r="U225" t="b">
        <f t="shared" si="97"/>
        <v>0</v>
      </c>
      <c r="V225" t="b">
        <f t="shared" si="98"/>
        <v>0</v>
      </c>
      <c r="W225" t="b">
        <f t="shared" si="99"/>
        <v>1</v>
      </c>
      <c r="X225" t="b">
        <f t="shared" si="100"/>
        <v>0</v>
      </c>
      <c r="Y225" t="b">
        <f t="shared" si="101"/>
        <v>0</v>
      </c>
      <c r="Z225" t="b">
        <f t="shared" si="102"/>
        <v>0</v>
      </c>
      <c r="AA225" t="b">
        <f t="shared" si="103"/>
        <v>0</v>
      </c>
      <c r="AB225" t="b">
        <f t="shared" si="104"/>
        <v>0</v>
      </c>
    </row>
    <row r="226" spans="1:28" x14ac:dyDescent="0.35">
      <c r="A226" s="43">
        <f t="shared" si="107"/>
        <v>46490</v>
      </c>
      <c r="B226">
        <f t="shared" si="105"/>
        <v>2</v>
      </c>
      <c r="C226" s="19">
        <f t="shared" si="81"/>
        <v>0</v>
      </c>
      <c r="D226" s="19">
        <f t="shared" si="82"/>
        <v>0</v>
      </c>
      <c r="E226" s="19">
        <f t="shared" si="83"/>
        <v>0</v>
      </c>
      <c r="F226" s="19" t="b">
        <f t="shared" si="84"/>
        <v>0</v>
      </c>
      <c r="G226" s="19" t="str">
        <f t="shared" si="85"/>
        <v/>
      </c>
      <c r="H226" s="19" t="str">
        <f t="shared" si="86"/>
        <v/>
      </c>
      <c r="I226" s="19" t="str">
        <f t="shared" si="87"/>
        <v/>
      </c>
      <c r="J226">
        <f t="shared" si="88"/>
        <v>7</v>
      </c>
      <c r="K226" s="19">
        <f ca="1">OFFSET(Calendrier!$B$6,DAY(A226)-1,Paramétrage!J226*6+4)</f>
        <v>0</v>
      </c>
      <c r="L226" s="19" t="str">
        <f t="shared" si="89"/>
        <v/>
      </c>
      <c r="M226" s="43" t="b">
        <f t="shared" si="90"/>
        <v>0</v>
      </c>
      <c r="N226" s="43" t="b">
        <f t="shared" si="91"/>
        <v>1</v>
      </c>
      <c r="O226" s="43" t="b">
        <f t="shared" si="106"/>
        <v>0</v>
      </c>
      <c r="P226" t="b">
        <f t="shared" si="92"/>
        <v>0</v>
      </c>
      <c r="Q226" s="43" t="b">
        <f t="shared" si="93"/>
        <v>0</v>
      </c>
      <c r="R226" s="43" t="b">
        <f t="shared" si="94"/>
        <v>0</v>
      </c>
      <c r="S226" s="43" t="b">
        <f t="shared" si="95"/>
        <v>1</v>
      </c>
      <c r="T226" t="b">
        <f t="shared" si="96"/>
        <v>0</v>
      </c>
      <c r="U226" t="b">
        <f t="shared" si="97"/>
        <v>0</v>
      </c>
      <c r="V226" t="b">
        <f t="shared" si="98"/>
        <v>0</v>
      </c>
      <c r="W226" t="b">
        <f t="shared" si="99"/>
        <v>1</v>
      </c>
      <c r="X226" t="b">
        <f t="shared" si="100"/>
        <v>0</v>
      </c>
      <c r="Y226" t="b">
        <f t="shared" si="101"/>
        <v>0</v>
      </c>
      <c r="Z226" t="b">
        <f t="shared" si="102"/>
        <v>0</v>
      </c>
      <c r="AA226" t="b">
        <f t="shared" si="103"/>
        <v>0</v>
      </c>
      <c r="AB226" t="b">
        <f t="shared" si="104"/>
        <v>0</v>
      </c>
    </row>
    <row r="227" spans="1:28" x14ac:dyDescent="0.35">
      <c r="A227" s="43">
        <f t="shared" si="107"/>
        <v>46491</v>
      </c>
      <c r="B227">
        <f t="shared" si="105"/>
        <v>3</v>
      </c>
      <c r="C227" s="19">
        <f t="shared" si="81"/>
        <v>0</v>
      </c>
      <c r="D227" s="19">
        <f t="shared" si="82"/>
        <v>0</v>
      </c>
      <c r="E227" s="19">
        <f t="shared" si="83"/>
        <v>0</v>
      </c>
      <c r="F227" s="19" t="b">
        <f t="shared" si="84"/>
        <v>0</v>
      </c>
      <c r="G227" s="19" t="str">
        <f t="shared" si="85"/>
        <v/>
      </c>
      <c r="H227" s="19" t="str">
        <f t="shared" si="86"/>
        <v/>
      </c>
      <c r="I227" s="19" t="str">
        <f t="shared" si="87"/>
        <v/>
      </c>
      <c r="J227">
        <f t="shared" si="88"/>
        <v>7</v>
      </c>
      <c r="K227" s="19">
        <f ca="1">OFFSET(Calendrier!$B$6,DAY(A227)-1,Paramétrage!J227*6+4)</f>
        <v>0</v>
      </c>
      <c r="L227" s="19" t="str">
        <f t="shared" si="89"/>
        <v/>
      </c>
      <c r="M227" s="43" t="b">
        <f t="shared" si="90"/>
        <v>0</v>
      </c>
      <c r="N227" s="43" t="b">
        <f t="shared" si="91"/>
        <v>1</v>
      </c>
      <c r="O227" s="43" t="b">
        <f t="shared" si="106"/>
        <v>0</v>
      </c>
      <c r="P227" t="b">
        <f t="shared" si="92"/>
        <v>0</v>
      </c>
      <c r="Q227" s="43" t="b">
        <f t="shared" si="93"/>
        <v>0</v>
      </c>
      <c r="R227" s="43" t="b">
        <f t="shared" si="94"/>
        <v>0</v>
      </c>
      <c r="S227" s="43" t="b">
        <f t="shared" si="95"/>
        <v>1</v>
      </c>
      <c r="T227" t="b">
        <f t="shared" si="96"/>
        <v>0</v>
      </c>
      <c r="U227" t="b">
        <f t="shared" si="97"/>
        <v>0</v>
      </c>
      <c r="V227" t="b">
        <f t="shared" si="98"/>
        <v>0</v>
      </c>
      <c r="W227" t="b">
        <f t="shared" si="99"/>
        <v>1</v>
      </c>
      <c r="X227" t="b">
        <f t="shared" si="100"/>
        <v>0</v>
      </c>
      <c r="Y227" t="b">
        <f t="shared" si="101"/>
        <v>0</v>
      </c>
      <c r="Z227" t="b">
        <f t="shared" si="102"/>
        <v>0</v>
      </c>
      <c r="AA227" t="b">
        <f t="shared" si="103"/>
        <v>0</v>
      </c>
      <c r="AB227" t="b">
        <f t="shared" si="104"/>
        <v>0</v>
      </c>
    </row>
    <row r="228" spans="1:28" x14ac:dyDescent="0.35">
      <c r="A228" s="43">
        <f t="shared" si="107"/>
        <v>46492</v>
      </c>
      <c r="B228">
        <f t="shared" si="105"/>
        <v>4</v>
      </c>
      <c r="C228" s="19">
        <f t="shared" si="81"/>
        <v>0</v>
      </c>
      <c r="D228" s="19">
        <f t="shared" si="82"/>
        <v>0</v>
      </c>
      <c r="E228" s="19">
        <f t="shared" si="83"/>
        <v>0</v>
      </c>
      <c r="F228" s="19" t="b">
        <f t="shared" si="84"/>
        <v>0</v>
      </c>
      <c r="G228" s="19" t="str">
        <f t="shared" si="85"/>
        <v/>
      </c>
      <c r="H228" s="19" t="str">
        <f t="shared" si="86"/>
        <v/>
      </c>
      <c r="I228" s="19" t="str">
        <f t="shared" si="87"/>
        <v/>
      </c>
      <c r="J228">
        <f t="shared" si="88"/>
        <v>7</v>
      </c>
      <c r="K228" s="19">
        <f ca="1">OFFSET(Calendrier!$B$6,DAY(A228)-1,Paramétrage!J228*6+4)</f>
        <v>0</v>
      </c>
      <c r="L228" s="19" t="str">
        <f t="shared" si="89"/>
        <v/>
      </c>
      <c r="M228" s="43" t="b">
        <f t="shared" si="90"/>
        <v>0</v>
      </c>
      <c r="N228" s="43" t="b">
        <f t="shared" si="91"/>
        <v>1</v>
      </c>
      <c r="O228" s="43" t="b">
        <f t="shared" si="106"/>
        <v>0</v>
      </c>
      <c r="P228" t="b">
        <f t="shared" si="92"/>
        <v>0</v>
      </c>
      <c r="Q228" s="43" t="b">
        <f t="shared" si="93"/>
        <v>0</v>
      </c>
      <c r="R228" s="43" t="b">
        <f t="shared" si="94"/>
        <v>0</v>
      </c>
      <c r="S228" s="43" t="b">
        <f t="shared" si="95"/>
        <v>1</v>
      </c>
      <c r="T228" t="b">
        <f t="shared" si="96"/>
        <v>0</v>
      </c>
      <c r="U228" t="b">
        <f t="shared" si="97"/>
        <v>0</v>
      </c>
      <c r="V228" t="b">
        <f t="shared" si="98"/>
        <v>0</v>
      </c>
      <c r="W228" t="b">
        <f t="shared" si="99"/>
        <v>1</v>
      </c>
      <c r="X228" t="b">
        <f t="shared" si="100"/>
        <v>0</v>
      </c>
      <c r="Y228" t="b">
        <f t="shared" si="101"/>
        <v>0</v>
      </c>
      <c r="Z228" t="b">
        <f t="shared" si="102"/>
        <v>0</v>
      </c>
      <c r="AA228" t="b">
        <f t="shared" si="103"/>
        <v>0</v>
      </c>
      <c r="AB228" t="b">
        <f t="shared" si="104"/>
        <v>0</v>
      </c>
    </row>
    <row r="229" spans="1:28" x14ac:dyDescent="0.35">
      <c r="A229" s="43">
        <f t="shared" si="107"/>
        <v>46493</v>
      </c>
      <c r="B229">
        <f t="shared" si="105"/>
        <v>5</v>
      </c>
      <c r="C229" s="19">
        <f t="shared" si="81"/>
        <v>0</v>
      </c>
      <c r="D229" s="19">
        <f t="shared" si="82"/>
        <v>0</v>
      </c>
      <c r="E229" s="19">
        <f t="shared" si="83"/>
        <v>0</v>
      </c>
      <c r="F229" s="19" t="b">
        <f t="shared" si="84"/>
        <v>0</v>
      </c>
      <c r="G229" s="19" t="str">
        <f t="shared" si="85"/>
        <v/>
      </c>
      <c r="H229" s="19" t="str">
        <f t="shared" si="86"/>
        <v/>
      </c>
      <c r="I229" s="19" t="str">
        <f t="shared" si="87"/>
        <v/>
      </c>
      <c r="J229">
        <f t="shared" si="88"/>
        <v>7</v>
      </c>
      <c r="K229" s="19">
        <f ca="1">OFFSET(Calendrier!$B$6,DAY(A229)-1,Paramétrage!J229*6+4)</f>
        <v>0</v>
      </c>
      <c r="L229" s="19" t="str">
        <f t="shared" si="89"/>
        <v/>
      </c>
      <c r="M229" s="43" t="b">
        <f t="shared" si="90"/>
        <v>0</v>
      </c>
      <c r="N229" s="43" t="b">
        <f t="shared" si="91"/>
        <v>1</v>
      </c>
      <c r="O229" s="43" t="b">
        <f t="shared" si="106"/>
        <v>0</v>
      </c>
      <c r="P229" t="b">
        <f t="shared" si="92"/>
        <v>0</v>
      </c>
      <c r="Q229" s="43" t="b">
        <f t="shared" si="93"/>
        <v>0</v>
      </c>
      <c r="R229" s="43" t="b">
        <f t="shared" si="94"/>
        <v>0</v>
      </c>
      <c r="S229" s="43" t="b">
        <f t="shared" si="95"/>
        <v>1</v>
      </c>
      <c r="T229" t="b">
        <f t="shared" si="96"/>
        <v>0</v>
      </c>
      <c r="U229" t="b">
        <f t="shared" si="97"/>
        <v>0</v>
      </c>
      <c r="V229" t="b">
        <f t="shared" si="98"/>
        <v>0</v>
      </c>
      <c r="W229" t="b">
        <f t="shared" si="99"/>
        <v>1</v>
      </c>
      <c r="X229" t="b">
        <f t="shared" si="100"/>
        <v>0</v>
      </c>
      <c r="Y229" t="b">
        <f t="shared" si="101"/>
        <v>0</v>
      </c>
      <c r="Z229" t="b">
        <f t="shared" si="102"/>
        <v>0</v>
      </c>
      <c r="AA229" t="b">
        <f t="shared" si="103"/>
        <v>0</v>
      </c>
      <c r="AB229" t="b">
        <f t="shared" si="104"/>
        <v>0</v>
      </c>
    </row>
    <row r="230" spans="1:28" x14ac:dyDescent="0.35">
      <c r="A230" s="43">
        <f t="shared" si="107"/>
        <v>46494</v>
      </c>
      <c r="B230">
        <f t="shared" si="105"/>
        <v>6</v>
      </c>
      <c r="C230" s="19">
        <f t="shared" si="81"/>
        <v>0</v>
      </c>
      <c r="D230" s="19">
        <f t="shared" si="82"/>
        <v>0</v>
      </c>
      <c r="E230" s="19">
        <f t="shared" si="83"/>
        <v>0</v>
      </c>
      <c r="F230" s="19" t="b">
        <f t="shared" si="84"/>
        <v>0</v>
      </c>
      <c r="G230" s="19" t="str">
        <f t="shared" si="85"/>
        <v/>
      </c>
      <c r="H230" s="19" t="str">
        <f t="shared" si="86"/>
        <v/>
      </c>
      <c r="I230" s="19" t="str">
        <f t="shared" si="87"/>
        <v/>
      </c>
      <c r="J230">
        <f t="shared" si="88"/>
        <v>7</v>
      </c>
      <c r="K230" s="19">
        <f ca="1">OFFSET(Calendrier!$B$6,DAY(A230)-1,Paramétrage!J230*6+4)</f>
        <v>0</v>
      </c>
      <c r="L230" s="19" t="str">
        <f t="shared" si="89"/>
        <v/>
      </c>
      <c r="M230" s="43" t="b">
        <f t="shared" si="90"/>
        <v>0</v>
      </c>
      <c r="N230" s="43" t="b">
        <f t="shared" si="91"/>
        <v>0</v>
      </c>
      <c r="O230" s="43" t="b">
        <f t="shared" si="106"/>
        <v>0</v>
      </c>
      <c r="P230" t="b">
        <f t="shared" si="92"/>
        <v>0</v>
      </c>
      <c r="Q230" s="43" t="b">
        <f t="shared" si="93"/>
        <v>1</v>
      </c>
      <c r="R230" s="43" t="b">
        <f t="shared" si="94"/>
        <v>0</v>
      </c>
      <c r="S230" s="43" t="b">
        <f t="shared" si="95"/>
        <v>1</v>
      </c>
      <c r="T230" t="b">
        <f t="shared" si="96"/>
        <v>0</v>
      </c>
      <c r="U230" t="b">
        <f t="shared" si="97"/>
        <v>0</v>
      </c>
      <c r="V230" t="b">
        <f t="shared" si="98"/>
        <v>0</v>
      </c>
      <c r="W230" t="b">
        <f t="shared" si="99"/>
        <v>1</v>
      </c>
      <c r="X230" t="b">
        <f t="shared" si="100"/>
        <v>0</v>
      </c>
      <c r="Y230" t="b">
        <f t="shared" si="101"/>
        <v>0</v>
      </c>
      <c r="Z230" t="b">
        <f t="shared" si="102"/>
        <v>0</v>
      </c>
      <c r="AA230" t="b">
        <f t="shared" si="103"/>
        <v>0</v>
      </c>
      <c r="AB230" t="b">
        <f t="shared" si="104"/>
        <v>0</v>
      </c>
    </row>
    <row r="231" spans="1:28" x14ac:dyDescent="0.35">
      <c r="A231" s="43">
        <f t="shared" si="107"/>
        <v>46495</v>
      </c>
      <c r="B231">
        <f t="shared" si="105"/>
        <v>7</v>
      </c>
      <c r="C231" s="19">
        <f t="shared" si="81"/>
        <v>0</v>
      </c>
      <c r="D231" s="19">
        <f t="shared" si="82"/>
        <v>0</v>
      </c>
      <c r="E231" s="19">
        <f t="shared" si="83"/>
        <v>0</v>
      </c>
      <c r="F231" s="19" t="b">
        <f t="shared" si="84"/>
        <v>0</v>
      </c>
      <c r="G231" s="19" t="str">
        <f t="shared" si="85"/>
        <v/>
      </c>
      <c r="H231" s="19" t="str">
        <f t="shared" si="86"/>
        <v/>
      </c>
      <c r="I231" s="19" t="str">
        <f t="shared" si="87"/>
        <v/>
      </c>
      <c r="J231">
        <f t="shared" si="88"/>
        <v>7</v>
      </c>
      <c r="K231" s="19">
        <f ca="1">OFFSET(Calendrier!$B$6,DAY(A231)-1,Paramétrage!J231*6+4)</f>
        <v>0</v>
      </c>
      <c r="L231" s="19" t="str">
        <f t="shared" si="89"/>
        <v/>
      </c>
      <c r="M231" s="43" t="b">
        <f t="shared" si="90"/>
        <v>0</v>
      </c>
      <c r="N231" s="43" t="b">
        <f t="shared" si="91"/>
        <v>0</v>
      </c>
      <c r="O231" s="43" t="b">
        <f t="shared" si="106"/>
        <v>0</v>
      </c>
      <c r="P231" t="b">
        <f t="shared" si="92"/>
        <v>0</v>
      </c>
      <c r="Q231" s="43" t="b">
        <f t="shared" si="93"/>
        <v>1</v>
      </c>
      <c r="R231" s="43" t="b">
        <f t="shared" si="94"/>
        <v>0</v>
      </c>
      <c r="S231" s="43" t="b">
        <f t="shared" si="95"/>
        <v>1</v>
      </c>
      <c r="T231" t="b">
        <f t="shared" si="96"/>
        <v>0</v>
      </c>
      <c r="U231" t="b">
        <f t="shared" si="97"/>
        <v>0</v>
      </c>
      <c r="V231" t="b">
        <f t="shared" si="98"/>
        <v>0</v>
      </c>
      <c r="W231" t="b">
        <f t="shared" si="99"/>
        <v>1</v>
      </c>
      <c r="X231" t="b">
        <f t="shared" si="100"/>
        <v>0</v>
      </c>
      <c r="Y231" t="b">
        <f t="shared" si="101"/>
        <v>1</v>
      </c>
      <c r="Z231" t="b">
        <f t="shared" si="102"/>
        <v>0</v>
      </c>
      <c r="AA231" t="b">
        <f t="shared" si="103"/>
        <v>1</v>
      </c>
      <c r="AB231" t="b">
        <f t="shared" si="104"/>
        <v>0</v>
      </c>
    </row>
    <row r="232" spans="1:28" x14ac:dyDescent="0.35">
      <c r="A232" s="43">
        <f t="shared" si="107"/>
        <v>46496</v>
      </c>
      <c r="B232">
        <f t="shared" si="105"/>
        <v>1</v>
      </c>
      <c r="C232" s="19">
        <f t="shared" si="81"/>
        <v>0</v>
      </c>
      <c r="D232" s="19">
        <f t="shared" si="82"/>
        <v>0</v>
      </c>
      <c r="E232" s="19">
        <f t="shared" si="83"/>
        <v>0</v>
      </c>
      <c r="F232" s="19" t="b">
        <f t="shared" si="84"/>
        <v>0</v>
      </c>
      <c r="G232" s="19" t="str">
        <f t="shared" si="85"/>
        <v/>
      </c>
      <c r="H232" s="19" t="str">
        <f t="shared" si="86"/>
        <v/>
      </c>
      <c r="I232" s="19" t="str">
        <f t="shared" si="87"/>
        <v/>
      </c>
      <c r="J232">
        <f t="shared" si="88"/>
        <v>7</v>
      </c>
      <c r="K232" s="19">
        <f ca="1">OFFSET(Calendrier!$B$6,DAY(A232)-1,Paramétrage!J232*6+4)</f>
        <v>0</v>
      </c>
      <c r="L232" s="19" t="str">
        <f t="shared" si="89"/>
        <v/>
      </c>
      <c r="M232" s="43" t="b">
        <f t="shared" si="90"/>
        <v>0</v>
      </c>
      <c r="N232" s="43" t="b">
        <f t="shared" si="91"/>
        <v>1</v>
      </c>
      <c r="O232" s="43" t="b">
        <f t="shared" si="106"/>
        <v>0</v>
      </c>
      <c r="P232" t="b">
        <f t="shared" si="92"/>
        <v>0</v>
      </c>
      <c r="Q232" s="43" t="b">
        <f t="shared" si="93"/>
        <v>0</v>
      </c>
      <c r="R232" s="43" t="b">
        <f t="shared" si="94"/>
        <v>0</v>
      </c>
      <c r="S232" s="43" t="b">
        <f t="shared" si="95"/>
        <v>1</v>
      </c>
      <c r="T232" t="b">
        <f t="shared" si="96"/>
        <v>0</v>
      </c>
      <c r="U232" t="b">
        <f t="shared" si="97"/>
        <v>0</v>
      </c>
      <c r="V232" t="b">
        <f t="shared" si="98"/>
        <v>0</v>
      </c>
      <c r="W232" t="b">
        <f t="shared" si="99"/>
        <v>1</v>
      </c>
      <c r="X232" t="b">
        <f t="shared" si="100"/>
        <v>0</v>
      </c>
      <c r="Y232" t="b">
        <f t="shared" si="101"/>
        <v>1</v>
      </c>
      <c r="Z232" t="b">
        <f t="shared" si="102"/>
        <v>0</v>
      </c>
      <c r="AA232" t="b">
        <f t="shared" si="103"/>
        <v>1</v>
      </c>
      <c r="AB232" t="b">
        <f t="shared" si="104"/>
        <v>0</v>
      </c>
    </row>
    <row r="233" spans="1:28" x14ac:dyDescent="0.35">
      <c r="A233" s="43">
        <f t="shared" si="107"/>
        <v>46497</v>
      </c>
      <c r="B233">
        <f t="shared" si="105"/>
        <v>2</v>
      </c>
      <c r="C233" s="19">
        <f t="shared" si="81"/>
        <v>0</v>
      </c>
      <c r="D233" s="19">
        <f t="shared" si="82"/>
        <v>0</v>
      </c>
      <c r="E233" s="19">
        <f t="shared" si="83"/>
        <v>0</v>
      </c>
      <c r="F233" s="19" t="b">
        <f t="shared" si="84"/>
        <v>0</v>
      </c>
      <c r="G233" s="19" t="str">
        <f t="shared" si="85"/>
        <v/>
      </c>
      <c r="H233" s="19" t="str">
        <f t="shared" si="86"/>
        <v/>
      </c>
      <c r="I233" s="19" t="str">
        <f t="shared" si="87"/>
        <v/>
      </c>
      <c r="J233">
        <f t="shared" si="88"/>
        <v>7</v>
      </c>
      <c r="K233" s="19">
        <f ca="1">OFFSET(Calendrier!$B$6,DAY(A233)-1,Paramétrage!J233*6+4)</f>
        <v>0</v>
      </c>
      <c r="L233" s="19" t="str">
        <f t="shared" si="89"/>
        <v/>
      </c>
      <c r="M233" s="43" t="b">
        <f t="shared" si="90"/>
        <v>0</v>
      </c>
      <c r="N233" s="43" t="b">
        <f t="shared" si="91"/>
        <v>1</v>
      </c>
      <c r="O233" s="43" t="b">
        <f t="shared" si="106"/>
        <v>0</v>
      </c>
      <c r="P233" t="b">
        <f t="shared" si="92"/>
        <v>0</v>
      </c>
      <c r="Q233" s="43" t="b">
        <f t="shared" si="93"/>
        <v>0</v>
      </c>
      <c r="R233" s="43" t="b">
        <f t="shared" si="94"/>
        <v>0</v>
      </c>
      <c r="S233" s="43" t="b">
        <f t="shared" si="95"/>
        <v>1</v>
      </c>
      <c r="T233" t="b">
        <f t="shared" si="96"/>
        <v>0</v>
      </c>
      <c r="U233" t="b">
        <f t="shared" si="97"/>
        <v>0</v>
      </c>
      <c r="V233" t="b">
        <f t="shared" si="98"/>
        <v>0</v>
      </c>
      <c r="W233" t="b">
        <f t="shared" si="99"/>
        <v>1</v>
      </c>
      <c r="X233" t="b">
        <f t="shared" si="100"/>
        <v>0</v>
      </c>
      <c r="Y233" t="b">
        <f t="shared" si="101"/>
        <v>1</v>
      </c>
      <c r="Z233" t="b">
        <f t="shared" si="102"/>
        <v>0</v>
      </c>
      <c r="AA233" t="b">
        <f t="shared" si="103"/>
        <v>1</v>
      </c>
      <c r="AB233" t="b">
        <f t="shared" si="104"/>
        <v>0</v>
      </c>
    </row>
    <row r="234" spans="1:28" x14ac:dyDescent="0.35">
      <c r="A234" s="43">
        <f t="shared" si="107"/>
        <v>46498</v>
      </c>
      <c r="B234">
        <f t="shared" si="105"/>
        <v>3</v>
      </c>
      <c r="C234" s="19">
        <f t="shared" si="81"/>
        <v>0</v>
      </c>
      <c r="D234" s="19">
        <f t="shared" si="82"/>
        <v>0</v>
      </c>
      <c r="E234" s="19">
        <f t="shared" si="83"/>
        <v>0</v>
      </c>
      <c r="F234" s="19" t="b">
        <f t="shared" si="84"/>
        <v>0</v>
      </c>
      <c r="G234" s="19" t="str">
        <f t="shared" si="85"/>
        <v/>
      </c>
      <c r="H234" s="19" t="str">
        <f t="shared" si="86"/>
        <v/>
      </c>
      <c r="I234" s="19" t="str">
        <f t="shared" si="87"/>
        <v/>
      </c>
      <c r="J234">
        <f t="shared" si="88"/>
        <v>7</v>
      </c>
      <c r="K234" s="19">
        <f ca="1">OFFSET(Calendrier!$B$6,DAY(A234)-1,Paramétrage!J234*6+4)</f>
        <v>0</v>
      </c>
      <c r="L234" s="19" t="str">
        <f t="shared" si="89"/>
        <v/>
      </c>
      <c r="M234" s="43" t="b">
        <f t="shared" si="90"/>
        <v>0</v>
      </c>
      <c r="N234" s="43" t="b">
        <f t="shared" si="91"/>
        <v>1</v>
      </c>
      <c r="O234" s="43" t="b">
        <f t="shared" si="106"/>
        <v>0</v>
      </c>
      <c r="P234" t="b">
        <f t="shared" si="92"/>
        <v>0</v>
      </c>
      <c r="Q234" s="43" t="b">
        <f t="shared" si="93"/>
        <v>0</v>
      </c>
      <c r="R234" s="43" t="b">
        <f t="shared" si="94"/>
        <v>0</v>
      </c>
      <c r="S234" s="43" t="b">
        <f t="shared" si="95"/>
        <v>1</v>
      </c>
      <c r="T234" t="b">
        <f t="shared" si="96"/>
        <v>0</v>
      </c>
      <c r="U234" t="b">
        <f t="shared" si="97"/>
        <v>0</v>
      </c>
      <c r="V234" t="b">
        <f t="shared" si="98"/>
        <v>0</v>
      </c>
      <c r="W234" t="b">
        <f t="shared" si="99"/>
        <v>1</v>
      </c>
      <c r="X234" t="b">
        <f t="shared" si="100"/>
        <v>0</v>
      </c>
      <c r="Y234" t="b">
        <f t="shared" si="101"/>
        <v>1</v>
      </c>
      <c r="Z234" t="b">
        <f t="shared" si="102"/>
        <v>0</v>
      </c>
      <c r="AA234" t="b">
        <f t="shared" si="103"/>
        <v>1</v>
      </c>
      <c r="AB234" t="b">
        <f t="shared" si="104"/>
        <v>0</v>
      </c>
    </row>
    <row r="235" spans="1:28" x14ac:dyDescent="0.35">
      <c r="A235" s="43">
        <f t="shared" si="107"/>
        <v>46499</v>
      </c>
      <c r="B235">
        <f t="shared" si="105"/>
        <v>4</v>
      </c>
      <c r="C235" s="19">
        <f t="shared" si="81"/>
        <v>0</v>
      </c>
      <c r="D235" s="19">
        <f t="shared" si="82"/>
        <v>0</v>
      </c>
      <c r="E235" s="19">
        <f t="shared" si="83"/>
        <v>0</v>
      </c>
      <c r="F235" s="19" t="b">
        <f t="shared" si="84"/>
        <v>0</v>
      </c>
      <c r="G235" s="19" t="str">
        <f t="shared" si="85"/>
        <v/>
      </c>
      <c r="H235" s="19" t="str">
        <f t="shared" si="86"/>
        <v/>
      </c>
      <c r="I235" s="19" t="str">
        <f t="shared" si="87"/>
        <v/>
      </c>
      <c r="J235">
        <f t="shared" si="88"/>
        <v>7</v>
      </c>
      <c r="K235" s="19">
        <f ca="1">OFFSET(Calendrier!$B$6,DAY(A235)-1,Paramétrage!J235*6+4)</f>
        <v>0</v>
      </c>
      <c r="L235" s="19" t="str">
        <f t="shared" si="89"/>
        <v/>
      </c>
      <c r="M235" s="43" t="b">
        <f t="shared" si="90"/>
        <v>0</v>
      </c>
      <c r="N235" s="43" t="b">
        <f t="shared" si="91"/>
        <v>1</v>
      </c>
      <c r="O235" s="43" t="b">
        <f t="shared" si="106"/>
        <v>0</v>
      </c>
      <c r="P235" t="b">
        <f t="shared" si="92"/>
        <v>0</v>
      </c>
      <c r="Q235" s="43" t="b">
        <f t="shared" si="93"/>
        <v>0</v>
      </c>
      <c r="R235" s="43" t="b">
        <f t="shared" si="94"/>
        <v>0</v>
      </c>
      <c r="S235" s="43" t="b">
        <f t="shared" si="95"/>
        <v>1</v>
      </c>
      <c r="T235" t="b">
        <f t="shared" si="96"/>
        <v>0</v>
      </c>
      <c r="U235" t="b">
        <f t="shared" si="97"/>
        <v>0</v>
      </c>
      <c r="V235" t="b">
        <f t="shared" si="98"/>
        <v>0</v>
      </c>
      <c r="W235" t="b">
        <f t="shared" si="99"/>
        <v>1</v>
      </c>
      <c r="X235" t="b">
        <f t="shared" si="100"/>
        <v>0</v>
      </c>
      <c r="Y235" t="b">
        <f t="shared" si="101"/>
        <v>1</v>
      </c>
      <c r="Z235" t="b">
        <f t="shared" si="102"/>
        <v>0</v>
      </c>
      <c r="AA235" t="b">
        <f t="shared" si="103"/>
        <v>1</v>
      </c>
      <c r="AB235" t="b">
        <f t="shared" si="104"/>
        <v>0</v>
      </c>
    </row>
    <row r="236" spans="1:28" x14ac:dyDescent="0.35">
      <c r="A236" s="43">
        <f t="shared" si="107"/>
        <v>46500</v>
      </c>
      <c r="B236">
        <f t="shared" si="105"/>
        <v>5</v>
      </c>
      <c r="C236" s="19">
        <f t="shared" si="81"/>
        <v>0</v>
      </c>
      <c r="D236" s="19">
        <f t="shared" si="82"/>
        <v>0</v>
      </c>
      <c r="E236" s="19">
        <f t="shared" si="83"/>
        <v>0</v>
      </c>
      <c r="F236" s="19" t="b">
        <f t="shared" si="84"/>
        <v>0</v>
      </c>
      <c r="G236" s="19" t="str">
        <f t="shared" si="85"/>
        <v/>
      </c>
      <c r="H236" s="19" t="str">
        <f t="shared" si="86"/>
        <v/>
      </c>
      <c r="I236" s="19" t="str">
        <f t="shared" si="87"/>
        <v/>
      </c>
      <c r="J236">
        <f t="shared" si="88"/>
        <v>7</v>
      </c>
      <c r="K236" s="19">
        <f ca="1">OFFSET(Calendrier!$B$6,DAY(A236)-1,Paramétrage!J236*6+4)</f>
        <v>0</v>
      </c>
      <c r="L236" s="19" t="str">
        <f t="shared" si="89"/>
        <v/>
      </c>
      <c r="M236" s="43" t="b">
        <f t="shared" si="90"/>
        <v>0</v>
      </c>
      <c r="N236" s="43" t="b">
        <f t="shared" si="91"/>
        <v>1</v>
      </c>
      <c r="O236" s="43" t="b">
        <f t="shared" si="106"/>
        <v>0</v>
      </c>
      <c r="P236" t="b">
        <f t="shared" si="92"/>
        <v>0</v>
      </c>
      <c r="Q236" s="43" t="b">
        <f t="shared" si="93"/>
        <v>0</v>
      </c>
      <c r="R236" s="43" t="b">
        <f t="shared" si="94"/>
        <v>0</v>
      </c>
      <c r="S236" s="43" t="b">
        <f t="shared" si="95"/>
        <v>1</v>
      </c>
      <c r="T236" t="b">
        <f t="shared" si="96"/>
        <v>0</v>
      </c>
      <c r="U236" t="b">
        <f t="shared" si="97"/>
        <v>0</v>
      </c>
      <c r="V236" t="b">
        <f t="shared" si="98"/>
        <v>0</v>
      </c>
      <c r="W236" t="b">
        <f t="shared" si="99"/>
        <v>1</v>
      </c>
      <c r="X236" t="b">
        <f t="shared" si="100"/>
        <v>0</v>
      </c>
      <c r="Y236" t="b">
        <f t="shared" si="101"/>
        <v>1</v>
      </c>
      <c r="Z236" t="b">
        <f t="shared" si="102"/>
        <v>0</v>
      </c>
      <c r="AA236" t="b">
        <f t="shared" si="103"/>
        <v>1</v>
      </c>
      <c r="AB236" t="b">
        <f t="shared" si="104"/>
        <v>0</v>
      </c>
    </row>
    <row r="237" spans="1:28" x14ac:dyDescent="0.35">
      <c r="A237" s="43">
        <f t="shared" si="107"/>
        <v>46501</v>
      </c>
      <c r="B237">
        <f t="shared" si="105"/>
        <v>6</v>
      </c>
      <c r="C237" s="19">
        <f t="shared" si="81"/>
        <v>0</v>
      </c>
      <c r="D237" s="19">
        <f t="shared" si="82"/>
        <v>0</v>
      </c>
      <c r="E237" s="19">
        <f t="shared" si="83"/>
        <v>0</v>
      </c>
      <c r="F237" s="19" t="b">
        <f t="shared" si="84"/>
        <v>0</v>
      </c>
      <c r="G237" s="19" t="str">
        <f t="shared" si="85"/>
        <v/>
      </c>
      <c r="H237" s="19" t="str">
        <f t="shared" si="86"/>
        <v/>
      </c>
      <c r="I237" s="19" t="str">
        <f t="shared" si="87"/>
        <v/>
      </c>
      <c r="J237">
        <f t="shared" si="88"/>
        <v>7</v>
      </c>
      <c r="K237" s="19">
        <f ca="1">OFFSET(Calendrier!$B$6,DAY(A237)-1,Paramétrage!J237*6+4)</f>
        <v>0</v>
      </c>
      <c r="L237" s="19" t="str">
        <f t="shared" si="89"/>
        <v/>
      </c>
      <c r="M237" s="43" t="b">
        <f t="shared" si="90"/>
        <v>0</v>
      </c>
      <c r="N237" s="43" t="b">
        <f t="shared" si="91"/>
        <v>0</v>
      </c>
      <c r="O237" s="43" t="b">
        <f t="shared" si="106"/>
        <v>0</v>
      </c>
      <c r="P237" t="b">
        <f t="shared" si="92"/>
        <v>0</v>
      </c>
      <c r="Q237" s="43" t="b">
        <f t="shared" si="93"/>
        <v>1</v>
      </c>
      <c r="R237" s="43" t="b">
        <f t="shared" si="94"/>
        <v>0</v>
      </c>
      <c r="S237" s="43" t="b">
        <f t="shared" si="95"/>
        <v>1</v>
      </c>
      <c r="T237" t="b">
        <f t="shared" si="96"/>
        <v>0</v>
      </c>
      <c r="U237" t="b">
        <f t="shared" si="97"/>
        <v>0</v>
      </c>
      <c r="V237" t="b">
        <f t="shared" si="98"/>
        <v>0</v>
      </c>
      <c r="W237" t="b">
        <f t="shared" si="99"/>
        <v>1</v>
      </c>
      <c r="X237" t="b">
        <f t="shared" si="100"/>
        <v>0</v>
      </c>
      <c r="Y237" t="b">
        <f t="shared" si="101"/>
        <v>1</v>
      </c>
      <c r="Z237" t="b">
        <f t="shared" si="102"/>
        <v>0</v>
      </c>
      <c r="AA237" t="b">
        <f t="shared" si="103"/>
        <v>1</v>
      </c>
      <c r="AB237" t="b">
        <f t="shared" si="104"/>
        <v>0</v>
      </c>
    </row>
    <row r="238" spans="1:28" x14ac:dyDescent="0.35">
      <c r="A238" s="43">
        <f t="shared" si="107"/>
        <v>46502</v>
      </c>
      <c r="B238">
        <f t="shared" si="105"/>
        <v>7</v>
      </c>
      <c r="C238" s="19">
        <f t="shared" si="81"/>
        <v>0</v>
      </c>
      <c r="D238" s="19">
        <f t="shared" si="82"/>
        <v>0</v>
      </c>
      <c r="E238" s="19">
        <f t="shared" si="83"/>
        <v>0</v>
      </c>
      <c r="F238" s="19" t="b">
        <f t="shared" si="84"/>
        <v>0</v>
      </c>
      <c r="G238" s="19" t="str">
        <f t="shared" si="85"/>
        <v/>
      </c>
      <c r="H238" s="19" t="str">
        <f t="shared" si="86"/>
        <v/>
      </c>
      <c r="I238" s="19" t="str">
        <f t="shared" si="87"/>
        <v/>
      </c>
      <c r="J238">
        <f t="shared" si="88"/>
        <v>7</v>
      </c>
      <c r="K238" s="19">
        <f ca="1">OFFSET(Calendrier!$B$6,DAY(A238)-1,Paramétrage!J238*6+4)</f>
        <v>0</v>
      </c>
      <c r="L238" s="19" t="str">
        <f t="shared" si="89"/>
        <v/>
      </c>
      <c r="M238" s="43" t="b">
        <f t="shared" si="90"/>
        <v>0</v>
      </c>
      <c r="N238" s="43" t="b">
        <f t="shared" si="91"/>
        <v>0</v>
      </c>
      <c r="O238" s="43" t="b">
        <f t="shared" si="106"/>
        <v>0</v>
      </c>
      <c r="P238" t="b">
        <f t="shared" si="92"/>
        <v>0</v>
      </c>
      <c r="Q238" s="43" t="b">
        <f t="shared" si="93"/>
        <v>1</v>
      </c>
      <c r="R238" s="43" t="b">
        <f t="shared" si="94"/>
        <v>0</v>
      </c>
      <c r="S238" s="43" t="b">
        <f t="shared" si="95"/>
        <v>1</v>
      </c>
      <c r="T238" t="b">
        <f t="shared" si="96"/>
        <v>0</v>
      </c>
      <c r="U238" t="b">
        <f t="shared" si="97"/>
        <v>0</v>
      </c>
      <c r="V238" t="b">
        <f t="shared" si="98"/>
        <v>0</v>
      </c>
      <c r="W238" t="b">
        <f t="shared" si="99"/>
        <v>1</v>
      </c>
      <c r="X238" t="b">
        <f t="shared" si="100"/>
        <v>0</v>
      </c>
      <c r="Y238" t="b">
        <f t="shared" si="101"/>
        <v>1</v>
      </c>
      <c r="Z238" t="b">
        <f t="shared" si="102"/>
        <v>0</v>
      </c>
      <c r="AA238" t="b">
        <f t="shared" si="103"/>
        <v>1</v>
      </c>
      <c r="AB238" t="b">
        <f t="shared" si="104"/>
        <v>0</v>
      </c>
    </row>
    <row r="239" spans="1:28" x14ac:dyDescent="0.35">
      <c r="A239" s="43">
        <f t="shared" si="107"/>
        <v>46503</v>
      </c>
      <c r="B239">
        <f t="shared" si="105"/>
        <v>1</v>
      </c>
      <c r="C239" s="19">
        <f t="shared" si="81"/>
        <v>3.125E-2</v>
      </c>
      <c r="D239" s="19">
        <f t="shared" si="82"/>
        <v>0.33333333333333331</v>
      </c>
      <c r="E239" s="19">
        <f t="shared" si="83"/>
        <v>0.70833333333333337</v>
      </c>
      <c r="F239" s="19" t="b">
        <f t="shared" si="84"/>
        <v>0</v>
      </c>
      <c r="G239" s="19" t="str">
        <f t="shared" si="85"/>
        <v/>
      </c>
      <c r="H239" s="19" t="str">
        <f t="shared" si="86"/>
        <v/>
      </c>
      <c r="I239" s="19" t="str">
        <f t="shared" si="87"/>
        <v/>
      </c>
      <c r="J239">
        <f t="shared" si="88"/>
        <v>7</v>
      </c>
      <c r="K239" s="19">
        <f ca="1">OFFSET(Calendrier!$B$6,DAY(A239)-1,Paramétrage!J239*6+4)</f>
        <v>0.35763888888888895</v>
      </c>
      <c r="L239" s="19" t="str">
        <f t="shared" si="89"/>
        <v/>
      </c>
      <c r="M239" s="43" t="b">
        <f t="shared" si="90"/>
        <v>0</v>
      </c>
      <c r="N239" s="43" t="b">
        <f t="shared" si="91"/>
        <v>1</v>
      </c>
      <c r="O239" s="43" t="b">
        <f t="shared" si="106"/>
        <v>0</v>
      </c>
      <c r="P239" t="b">
        <f t="shared" si="92"/>
        <v>0</v>
      </c>
      <c r="Q239" s="43" t="b">
        <f t="shared" si="93"/>
        <v>0</v>
      </c>
      <c r="R239" s="43" t="b">
        <f t="shared" si="94"/>
        <v>0</v>
      </c>
      <c r="S239" s="43" t="b">
        <f t="shared" si="95"/>
        <v>0</v>
      </c>
      <c r="T239" t="b">
        <f t="shared" si="96"/>
        <v>0</v>
      </c>
      <c r="U239" t="b">
        <f t="shared" si="97"/>
        <v>0</v>
      </c>
      <c r="V239" t="b">
        <f t="shared" si="98"/>
        <v>0</v>
      </c>
      <c r="W239" t="b">
        <f t="shared" si="99"/>
        <v>0</v>
      </c>
      <c r="X239" t="b">
        <f t="shared" si="100"/>
        <v>0</v>
      </c>
      <c r="Y239" t="b">
        <f t="shared" si="101"/>
        <v>1</v>
      </c>
      <c r="Z239" t="b">
        <f t="shared" si="102"/>
        <v>0</v>
      </c>
      <c r="AA239" t="b">
        <f t="shared" si="103"/>
        <v>1</v>
      </c>
      <c r="AB239" t="b">
        <f t="shared" si="104"/>
        <v>0</v>
      </c>
    </row>
    <row r="240" spans="1:28" x14ac:dyDescent="0.35">
      <c r="A240" s="43">
        <f t="shared" si="107"/>
        <v>46504</v>
      </c>
      <c r="B240">
        <f t="shared" si="105"/>
        <v>2</v>
      </c>
      <c r="C240" s="19">
        <f t="shared" si="81"/>
        <v>3.125E-2</v>
      </c>
      <c r="D240" s="19">
        <f t="shared" si="82"/>
        <v>0.33333333333333331</v>
      </c>
      <c r="E240" s="19">
        <f t="shared" si="83"/>
        <v>0.75</v>
      </c>
      <c r="F240" s="19" t="b">
        <f t="shared" si="84"/>
        <v>0</v>
      </c>
      <c r="G240" s="19" t="str">
        <f t="shared" si="85"/>
        <v/>
      </c>
      <c r="H240" s="19" t="str">
        <f t="shared" si="86"/>
        <v/>
      </c>
      <c r="I240" s="19" t="str">
        <f t="shared" si="87"/>
        <v/>
      </c>
      <c r="J240">
        <f t="shared" si="88"/>
        <v>7</v>
      </c>
      <c r="K240" s="19">
        <f ca="1">OFFSET(Calendrier!$B$6,DAY(A240)-1,Paramétrage!J240*6+4)</f>
        <v>0.39930555555555558</v>
      </c>
      <c r="L240" s="19" t="str">
        <f t="shared" si="89"/>
        <v/>
      </c>
      <c r="M240" s="43" t="b">
        <f t="shared" si="90"/>
        <v>0</v>
      </c>
      <c r="N240" s="43" t="b">
        <f t="shared" si="91"/>
        <v>1</v>
      </c>
      <c r="O240" s="43" t="b">
        <f t="shared" si="106"/>
        <v>0</v>
      </c>
      <c r="P240" t="b">
        <f t="shared" si="92"/>
        <v>0</v>
      </c>
      <c r="Q240" s="43" t="b">
        <f t="shared" si="93"/>
        <v>0</v>
      </c>
      <c r="R240" s="43" t="b">
        <f t="shared" si="94"/>
        <v>0</v>
      </c>
      <c r="S240" s="43" t="b">
        <f t="shared" si="95"/>
        <v>0</v>
      </c>
      <c r="T240" t="b">
        <f t="shared" si="96"/>
        <v>0</v>
      </c>
      <c r="U240" t="b">
        <f t="shared" si="97"/>
        <v>0</v>
      </c>
      <c r="V240" t="b">
        <f t="shared" si="98"/>
        <v>0</v>
      </c>
      <c r="W240" t="b">
        <f t="shared" si="99"/>
        <v>0</v>
      </c>
      <c r="X240" t="b">
        <f t="shared" si="100"/>
        <v>0</v>
      </c>
      <c r="Y240" t="b">
        <f t="shared" si="101"/>
        <v>1</v>
      </c>
      <c r="Z240" t="b">
        <f t="shared" si="102"/>
        <v>0</v>
      </c>
      <c r="AA240" t="b">
        <f t="shared" si="103"/>
        <v>1</v>
      </c>
      <c r="AB240" t="b">
        <f t="shared" si="104"/>
        <v>0</v>
      </c>
    </row>
    <row r="241" spans="1:28" x14ac:dyDescent="0.35">
      <c r="A241" s="43">
        <f t="shared" si="107"/>
        <v>46505</v>
      </c>
      <c r="B241">
        <f t="shared" si="105"/>
        <v>3</v>
      </c>
      <c r="C241" s="19">
        <f t="shared" si="81"/>
        <v>0</v>
      </c>
      <c r="D241" s="19">
        <f t="shared" si="82"/>
        <v>0.33333333333333331</v>
      </c>
      <c r="E241" s="19">
        <f t="shared" si="83"/>
        <v>0.54166666666666663</v>
      </c>
      <c r="F241" s="19" t="b">
        <f t="shared" si="84"/>
        <v>0</v>
      </c>
      <c r="G241" s="19" t="str">
        <f t="shared" si="85"/>
        <v/>
      </c>
      <c r="H241" s="19" t="str">
        <f t="shared" si="86"/>
        <v/>
      </c>
      <c r="I241" s="19" t="str">
        <f t="shared" si="87"/>
        <v/>
      </c>
      <c r="J241">
        <f t="shared" si="88"/>
        <v>7</v>
      </c>
      <c r="K241" s="19">
        <f ca="1">OFFSET(Calendrier!$B$6,DAY(A241)-1,Paramétrage!J241*6+4)</f>
        <v>0.20833333333333331</v>
      </c>
      <c r="L241" s="19" t="str">
        <f t="shared" si="89"/>
        <v/>
      </c>
      <c r="M241" s="43" t="b">
        <f t="shared" si="90"/>
        <v>0</v>
      </c>
      <c r="N241" s="43" t="b">
        <f t="shared" si="91"/>
        <v>1</v>
      </c>
      <c r="O241" s="43" t="b">
        <f t="shared" si="106"/>
        <v>0</v>
      </c>
      <c r="P241" t="b">
        <f t="shared" si="92"/>
        <v>0</v>
      </c>
      <c r="Q241" s="43" t="b">
        <f t="shared" si="93"/>
        <v>0</v>
      </c>
      <c r="R241" s="43" t="b">
        <f t="shared" si="94"/>
        <v>0</v>
      </c>
      <c r="S241" s="43" t="b">
        <f t="shared" si="95"/>
        <v>0</v>
      </c>
      <c r="T241" t="b">
        <f t="shared" si="96"/>
        <v>0</v>
      </c>
      <c r="U241" t="b">
        <f t="shared" si="97"/>
        <v>0</v>
      </c>
      <c r="V241" t="b">
        <f t="shared" si="98"/>
        <v>0</v>
      </c>
      <c r="W241" t="b">
        <f t="shared" si="99"/>
        <v>0</v>
      </c>
      <c r="X241" t="b">
        <f t="shared" si="100"/>
        <v>0</v>
      </c>
      <c r="Y241" t="b">
        <f t="shared" si="101"/>
        <v>1</v>
      </c>
      <c r="Z241" t="b">
        <f t="shared" si="102"/>
        <v>0</v>
      </c>
      <c r="AA241" t="b">
        <f t="shared" si="103"/>
        <v>1</v>
      </c>
      <c r="AB241" t="b">
        <f t="shared" si="104"/>
        <v>0</v>
      </c>
    </row>
    <row r="242" spans="1:28" x14ac:dyDescent="0.35">
      <c r="A242" s="43">
        <f t="shared" si="107"/>
        <v>46506</v>
      </c>
      <c r="B242">
        <f t="shared" si="105"/>
        <v>4</v>
      </c>
      <c r="C242" s="19">
        <f t="shared" si="81"/>
        <v>3.125E-2</v>
      </c>
      <c r="D242" s="19">
        <f t="shared" si="82"/>
        <v>0.33333333333333331</v>
      </c>
      <c r="E242" s="19">
        <f t="shared" si="83"/>
        <v>0.70833333333333337</v>
      </c>
      <c r="F242" s="19" t="b">
        <f t="shared" si="84"/>
        <v>0</v>
      </c>
      <c r="G242" s="19" t="str">
        <f t="shared" si="85"/>
        <v/>
      </c>
      <c r="H242" s="19" t="str">
        <f t="shared" si="86"/>
        <v/>
      </c>
      <c r="I242" s="19" t="str">
        <f t="shared" si="87"/>
        <v/>
      </c>
      <c r="J242">
        <f t="shared" si="88"/>
        <v>7</v>
      </c>
      <c r="K242" s="19">
        <f ca="1">OFFSET(Calendrier!$B$6,DAY(A242)-1,Paramétrage!J242*6+4)</f>
        <v>0.35763888888888895</v>
      </c>
      <c r="L242" s="19" t="str">
        <f t="shared" si="89"/>
        <v/>
      </c>
      <c r="M242" s="43" t="b">
        <f t="shared" si="90"/>
        <v>0</v>
      </c>
      <c r="N242" s="43" t="b">
        <f t="shared" si="91"/>
        <v>1</v>
      </c>
      <c r="O242" s="43" t="b">
        <f t="shared" si="106"/>
        <v>0</v>
      </c>
      <c r="P242" t="b">
        <f t="shared" si="92"/>
        <v>0</v>
      </c>
      <c r="Q242" s="43" t="b">
        <f t="shared" si="93"/>
        <v>0</v>
      </c>
      <c r="R242" s="43" t="b">
        <f t="shared" si="94"/>
        <v>0</v>
      </c>
      <c r="S242" s="43" t="b">
        <f t="shared" si="95"/>
        <v>0</v>
      </c>
      <c r="T242" t="b">
        <f t="shared" si="96"/>
        <v>0</v>
      </c>
      <c r="U242" t="b">
        <f t="shared" si="97"/>
        <v>0</v>
      </c>
      <c r="V242" t="b">
        <f t="shared" si="98"/>
        <v>0</v>
      </c>
      <c r="W242" t="b">
        <f t="shared" si="99"/>
        <v>0</v>
      </c>
      <c r="X242" t="b">
        <f t="shared" si="100"/>
        <v>0</v>
      </c>
      <c r="Y242" t="b">
        <f t="shared" si="101"/>
        <v>1</v>
      </c>
      <c r="Z242" t="b">
        <f t="shared" si="102"/>
        <v>0</v>
      </c>
      <c r="AA242" t="b">
        <f t="shared" si="103"/>
        <v>1</v>
      </c>
      <c r="AB242" t="b">
        <f t="shared" si="104"/>
        <v>0</v>
      </c>
    </row>
    <row r="243" spans="1:28" x14ac:dyDescent="0.35">
      <c r="A243" s="43">
        <f t="shared" si="107"/>
        <v>46507</v>
      </c>
      <c r="B243">
        <f t="shared" si="105"/>
        <v>5</v>
      </c>
      <c r="C243" s="19">
        <f t="shared" si="81"/>
        <v>0</v>
      </c>
      <c r="D243" s="19">
        <f t="shared" si="82"/>
        <v>0.33333333333333331</v>
      </c>
      <c r="E243" s="19">
        <f t="shared" si="83"/>
        <v>0.70833333333333337</v>
      </c>
      <c r="F243" s="19" t="b">
        <f t="shared" si="84"/>
        <v>0</v>
      </c>
      <c r="G243" s="19" t="str">
        <f t="shared" si="85"/>
        <v/>
      </c>
      <c r="H243" s="19" t="str">
        <f t="shared" si="86"/>
        <v/>
      </c>
      <c r="I243" s="19" t="str">
        <f t="shared" si="87"/>
        <v/>
      </c>
      <c r="J243">
        <f t="shared" si="88"/>
        <v>7</v>
      </c>
      <c r="K243" s="19">
        <f ca="1">OFFSET(Calendrier!$B$6,DAY(A243)-1,Paramétrage!J243*6+4)</f>
        <v>0.38888888888888895</v>
      </c>
      <c r="L243" s="19" t="str">
        <f t="shared" si="89"/>
        <v/>
      </c>
      <c r="M243" s="43" t="b">
        <f t="shared" si="90"/>
        <v>0</v>
      </c>
      <c r="N243" s="43" t="b">
        <f t="shared" si="91"/>
        <v>1</v>
      </c>
      <c r="O243" s="43" t="b">
        <f t="shared" si="106"/>
        <v>0</v>
      </c>
      <c r="P243" t="b">
        <f t="shared" si="92"/>
        <v>0</v>
      </c>
      <c r="Q243" s="43" t="b">
        <f t="shared" si="93"/>
        <v>0</v>
      </c>
      <c r="R243" s="43" t="b">
        <f t="shared" si="94"/>
        <v>0</v>
      </c>
      <c r="S243" s="43" t="b">
        <f t="shared" si="95"/>
        <v>0</v>
      </c>
      <c r="T243" t="b">
        <f t="shared" si="96"/>
        <v>0</v>
      </c>
      <c r="U243" t="b">
        <f t="shared" si="97"/>
        <v>0</v>
      </c>
      <c r="V243" t="b">
        <f t="shared" si="98"/>
        <v>0</v>
      </c>
      <c r="W243" t="b">
        <f t="shared" si="99"/>
        <v>0</v>
      </c>
      <c r="X243" t="b">
        <f t="shared" si="100"/>
        <v>0</v>
      </c>
      <c r="Y243" t="b">
        <f t="shared" si="101"/>
        <v>1</v>
      </c>
      <c r="Z243" t="b">
        <f t="shared" si="102"/>
        <v>0</v>
      </c>
      <c r="AA243" t="b">
        <f t="shared" si="103"/>
        <v>1</v>
      </c>
      <c r="AB243" t="b">
        <f t="shared" si="104"/>
        <v>0</v>
      </c>
    </row>
    <row r="244" spans="1:28" x14ac:dyDescent="0.35">
      <c r="A244" s="43">
        <f t="shared" si="107"/>
        <v>46508</v>
      </c>
      <c r="B244">
        <f t="shared" si="105"/>
        <v>6</v>
      </c>
      <c r="C244" s="19">
        <f t="shared" ca="1" si="81"/>
        <v>0</v>
      </c>
      <c r="D244" s="19">
        <f t="shared" ca="1" si="82"/>
        <v>0</v>
      </c>
      <c r="E244" s="19">
        <f t="shared" ca="1" si="83"/>
        <v>0</v>
      </c>
      <c r="F244" s="19" t="b">
        <f t="shared" si="84"/>
        <v>0</v>
      </c>
      <c r="G244" s="19" t="str">
        <f t="shared" si="85"/>
        <v/>
      </c>
      <c r="H244" s="19" t="str">
        <f t="shared" si="86"/>
        <v/>
      </c>
      <c r="I244" s="19" t="str">
        <f t="shared" si="87"/>
        <v/>
      </c>
      <c r="J244">
        <f t="shared" si="88"/>
        <v>8</v>
      </c>
      <c r="K244" s="19">
        <f ca="1">OFFSET(Calendrier!$B$6,DAY(A244)-1,Paramétrage!J244*6+4)</f>
        <v>0</v>
      </c>
      <c r="L244" s="19" t="b">
        <f t="shared" ca="1" si="89"/>
        <v>0</v>
      </c>
      <c r="M244" s="43" t="b">
        <f t="shared" ca="1" si="90"/>
        <v>0</v>
      </c>
      <c r="N244" s="43" t="b">
        <f t="shared" si="91"/>
        <v>0</v>
      </c>
      <c r="O244" s="43" t="b">
        <f t="shared" ca="1" si="106"/>
        <v>1</v>
      </c>
      <c r="P244" t="b">
        <f t="shared" si="92"/>
        <v>1</v>
      </c>
      <c r="Q244" s="43" t="b">
        <f t="shared" si="93"/>
        <v>1</v>
      </c>
      <c r="R244" s="43" t="b">
        <f t="shared" si="94"/>
        <v>0</v>
      </c>
      <c r="S244" s="43" t="b">
        <f t="shared" si="95"/>
        <v>0</v>
      </c>
      <c r="T244" t="b">
        <f t="shared" si="96"/>
        <v>0</v>
      </c>
      <c r="U244" t="b">
        <f t="shared" si="97"/>
        <v>0</v>
      </c>
      <c r="V244" t="b">
        <f t="shared" si="98"/>
        <v>0</v>
      </c>
      <c r="W244" t="b">
        <f t="shared" si="99"/>
        <v>0</v>
      </c>
      <c r="X244" t="b">
        <f t="shared" si="100"/>
        <v>0</v>
      </c>
      <c r="Y244" t="b">
        <f t="shared" si="101"/>
        <v>1</v>
      </c>
      <c r="Z244" t="b">
        <f t="shared" si="102"/>
        <v>0</v>
      </c>
      <c r="AA244" t="b">
        <f t="shared" si="103"/>
        <v>1</v>
      </c>
      <c r="AB244" t="b">
        <f t="shared" si="104"/>
        <v>0</v>
      </c>
    </row>
    <row r="245" spans="1:28" x14ac:dyDescent="0.35">
      <c r="A245" s="43">
        <f t="shared" si="107"/>
        <v>46509</v>
      </c>
      <c r="B245">
        <f t="shared" si="105"/>
        <v>7</v>
      </c>
      <c r="C245" s="19">
        <f t="shared" si="81"/>
        <v>0</v>
      </c>
      <c r="D245" s="19">
        <f t="shared" si="82"/>
        <v>0</v>
      </c>
      <c r="E245" s="19">
        <f t="shared" si="83"/>
        <v>0</v>
      </c>
      <c r="F245" s="19" t="b">
        <f t="shared" si="84"/>
        <v>0</v>
      </c>
      <c r="G245" s="19" t="str">
        <f t="shared" si="85"/>
        <v/>
      </c>
      <c r="H245" s="19" t="str">
        <f t="shared" si="86"/>
        <v/>
      </c>
      <c r="I245" s="19" t="str">
        <f t="shared" si="87"/>
        <v/>
      </c>
      <c r="J245">
        <f t="shared" si="88"/>
        <v>8</v>
      </c>
      <c r="K245" s="19">
        <f ca="1">OFFSET(Calendrier!$B$6,DAY(A245)-1,Paramétrage!J245*6+4)</f>
        <v>0</v>
      </c>
      <c r="L245" s="19" t="str">
        <f t="shared" si="89"/>
        <v/>
      </c>
      <c r="M245" s="43" t="b">
        <f t="shared" si="90"/>
        <v>0</v>
      </c>
      <c r="N245" s="43" t="b">
        <f t="shared" si="91"/>
        <v>0</v>
      </c>
      <c r="O245" s="43" t="b">
        <f t="shared" si="106"/>
        <v>0</v>
      </c>
      <c r="P245" t="b">
        <f t="shared" si="92"/>
        <v>0</v>
      </c>
      <c r="Q245" s="43" t="b">
        <f t="shared" si="93"/>
        <v>1</v>
      </c>
      <c r="R245" s="43" t="b">
        <f t="shared" si="94"/>
        <v>0</v>
      </c>
      <c r="S245" s="43" t="b">
        <f t="shared" si="95"/>
        <v>0</v>
      </c>
      <c r="T245" t="b">
        <f t="shared" si="96"/>
        <v>0</v>
      </c>
      <c r="U245" t="b">
        <f t="shared" si="97"/>
        <v>0</v>
      </c>
      <c r="V245" t="b">
        <f t="shared" si="98"/>
        <v>0</v>
      </c>
      <c r="W245" t="b">
        <f t="shared" si="99"/>
        <v>0</v>
      </c>
      <c r="X245" t="b">
        <f t="shared" si="100"/>
        <v>0</v>
      </c>
      <c r="Y245" t="b">
        <f t="shared" si="101"/>
        <v>1</v>
      </c>
      <c r="Z245" t="b">
        <f t="shared" si="102"/>
        <v>0</v>
      </c>
      <c r="AA245" t="b">
        <f t="shared" si="103"/>
        <v>1</v>
      </c>
      <c r="AB245" t="b">
        <f t="shared" si="104"/>
        <v>0</v>
      </c>
    </row>
    <row r="246" spans="1:28" x14ac:dyDescent="0.35">
      <c r="A246" s="43">
        <f t="shared" si="107"/>
        <v>46510</v>
      </c>
      <c r="B246">
        <f t="shared" si="105"/>
        <v>1</v>
      </c>
      <c r="C246" s="19">
        <f t="shared" si="81"/>
        <v>3.125E-2</v>
      </c>
      <c r="D246" s="19">
        <f t="shared" si="82"/>
        <v>0.33333333333333331</v>
      </c>
      <c r="E246" s="19">
        <f t="shared" si="83"/>
        <v>0.70833333333333337</v>
      </c>
      <c r="F246" s="19" t="b">
        <f t="shared" si="84"/>
        <v>0</v>
      </c>
      <c r="G246" s="19" t="str">
        <f t="shared" si="85"/>
        <v/>
      </c>
      <c r="H246" s="19" t="str">
        <f t="shared" si="86"/>
        <v/>
      </c>
      <c r="I246" s="19" t="str">
        <f t="shared" si="87"/>
        <v/>
      </c>
      <c r="J246">
        <f t="shared" si="88"/>
        <v>8</v>
      </c>
      <c r="K246" s="19">
        <f ca="1">OFFSET(Calendrier!$B$6,DAY(A246)-1,Paramétrage!J246*6+4)</f>
        <v>0.35763888888888895</v>
      </c>
      <c r="L246" s="19" t="str">
        <f t="shared" si="89"/>
        <v/>
      </c>
      <c r="M246" s="43" t="b">
        <f t="shared" si="90"/>
        <v>0</v>
      </c>
      <c r="N246" s="43" t="b">
        <f t="shared" si="91"/>
        <v>1</v>
      </c>
      <c r="O246" s="43" t="b">
        <f t="shared" si="106"/>
        <v>0</v>
      </c>
      <c r="P246" t="b">
        <f t="shared" si="92"/>
        <v>0</v>
      </c>
      <c r="Q246" s="43" t="b">
        <f t="shared" si="93"/>
        <v>0</v>
      </c>
      <c r="R246" s="43" t="b">
        <f t="shared" si="94"/>
        <v>0</v>
      </c>
      <c r="S246" s="43" t="b">
        <f t="shared" si="95"/>
        <v>0</v>
      </c>
      <c r="T246" t="b">
        <f t="shared" si="96"/>
        <v>0</v>
      </c>
      <c r="U246" t="b">
        <f t="shared" si="97"/>
        <v>0</v>
      </c>
      <c r="V246" t="b">
        <f t="shared" si="98"/>
        <v>0</v>
      </c>
      <c r="W246" t="b">
        <f t="shared" si="99"/>
        <v>0</v>
      </c>
      <c r="X246" t="b">
        <f t="shared" si="100"/>
        <v>0</v>
      </c>
      <c r="Y246" t="b">
        <f t="shared" si="101"/>
        <v>0</v>
      </c>
      <c r="Z246" t="b">
        <f t="shared" si="102"/>
        <v>0</v>
      </c>
      <c r="AA246" t="b">
        <f t="shared" si="103"/>
        <v>0</v>
      </c>
      <c r="AB246" t="b">
        <f t="shared" si="104"/>
        <v>0</v>
      </c>
    </row>
    <row r="247" spans="1:28" x14ac:dyDescent="0.35">
      <c r="A247" s="43">
        <f t="shared" si="107"/>
        <v>46511</v>
      </c>
      <c r="B247">
        <f t="shared" si="105"/>
        <v>2</v>
      </c>
      <c r="C247" s="19">
        <f t="shared" si="81"/>
        <v>3.125E-2</v>
      </c>
      <c r="D247" s="19">
        <f t="shared" si="82"/>
        <v>0.33333333333333331</v>
      </c>
      <c r="E247" s="19">
        <f t="shared" si="83"/>
        <v>0.75</v>
      </c>
      <c r="F247" s="19" t="b">
        <f t="shared" si="84"/>
        <v>0</v>
      </c>
      <c r="G247" s="19" t="str">
        <f t="shared" si="85"/>
        <v/>
      </c>
      <c r="H247" s="19" t="str">
        <f t="shared" si="86"/>
        <v/>
      </c>
      <c r="I247" s="19" t="str">
        <f t="shared" si="87"/>
        <v/>
      </c>
      <c r="J247">
        <f t="shared" si="88"/>
        <v>8</v>
      </c>
      <c r="K247" s="19">
        <f ca="1">OFFSET(Calendrier!$B$6,DAY(A247)-1,Paramétrage!J247*6+4)</f>
        <v>0.39930555555555558</v>
      </c>
      <c r="L247" s="19" t="str">
        <f t="shared" si="89"/>
        <v/>
      </c>
      <c r="M247" s="43" t="b">
        <f t="shared" si="90"/>
        <v>0</v>
      </c>
      <c r="N247" s="43" t="b">
        <f t="shared" si="91"/>
        <v>1</v>
      </c>
      <c r="O247" s="43" t="b">
        <f t="shared" si="106"/>
        <v>0</v>
      </c>
      <c r="P247" t="b">
        <f t="shared" si="92"/>
        <v>0</v>
      </c>
      <c r="Q247" s="43" t="b">
        <f t="shared" si="93"/>
        <v>0</v>
      </c>
      <c r="R247" s="43" t="b">
        <f t="shared" si="94"/>
        <v>0</v>
      </c>
      <c r="S247" s="43" t="b">
        <f t="shared" si="95"/>
        <v>0</v>
      </c>
      <c r="T247" t="b">
        <f t="shared" si="96"/>
        <v>0</v>
      </c>
      <c r="U247" t="b">
        <f t="shared" si="97"/>
        <v>0</v>
      </c>
      <c r="V247" t="b">
        <f t="shared" si="98"/>
        <v>0</v>
      </c>
      <c r="W247" t="b">
        <f t="shared" si="99"/>
        <v>0</v>
      </c>
      <c r="X247" t="b">
        <f t="shared" si="100"/>
        <v>0</v>
      </c>
      <c r="Y247" t="b">
        <f t="shared" si="101"/>
        <v>0</v>
      </c>
      <c r="Z247" t="b">
        <f t="shared" si="102"/>
        <v>0</v>
      </c>
      <c r="AA247" t="b">
        <f t="shared" si="103"/>
        <v>0</v>
      </c>
      <c r="AB247" t="b">
        <f t="shared" si="104"/>
        <v>0</v>
      </c>
    </row>
    <row r="248" spans="1:28" x14ac:dyDescent="0.35">
      <c r="A248" s="43">
        <f t="shared" si="107"/>
        <v>46512</v>
      </c>
      <c r="B248">
        <f t="shared" si="105"/>
        <v>3</v>
      </c>
      <c r="C248" s="19">
        <f t="shared" si="81"/>
        <v>0</v>
      </c>
      <c r="D248" s="19">
        <f t="shared" si="82"/>
        <v>0.33333333333333331</v>
      </c>
      <c r="E248" s="19">
        <f t="shared" si="83"/>
        <v>0.54166666666666663</v>
      </c>
      <c r="F248" s="19" t="b">
        <f t="shared" si="84"/>
        <v>0</v>
      </c>
      <c r="G248" s="19" t="str">
        <f t="shared" si="85"/>
        <v/>
      </c>
      <c r="H248" s="19" t="str">
        <f t="shared" si="86"/>
        <v/>
      </c>
      <c r="I248" s="19" t="str">
        <f t="shared" si="87"/>
        <v/>
      </c>
      <c r="J248">
        <f t="shared" si="88"/>
        <v>8</v>
      </c>
      <c r="K248" s="19">
        <f ca="1">OFFSET(Calendrier!$B$6,DAY(A248)-1,Paramétrage!J248*6+4)</f>
        <v>0.20833333333333331</v>
      </c>
      <c r="L248" s="19" t="str">
        <f t="shared" si="89"/>
        <v/>
      </c>
      <c r="M248" s="43" t="b">
        <f t="shared" si="90"/>
        <v>0</v>
      </c>
      <c r="N248" s="43" t="b">
        <f t="shared" si="91"/>
        <v>1</v>
      </c>
      <c r="O248" s="43" t="b">
        <f t="shared" si="106"/>
        <v>0</v>
      </c>
      <c r="P248" t="b">
        <f t="shared" si="92"/>
        <v>0</v>
      </c>
      <c r="Q248" s="43" t="b">
        <f t="shared" si="93"/>
        <v>0</v>
      </c>
      <c r="R248" s="43" t="b">
        <f t="shared" si="94"/>
        <v>0</v>
      </c>
      <c r="S248" s="43" t="b">
        <f t="shared" si="95"/>
        <v>0</v>
      </c>
      <c r="T248" t="b">
        <f t="shared" si="96"/>
        <v>0</v>
      </c>
      <c r="U248" t="b">
        <f t="shared" si="97"/>
        <v>0</v>
      </c>
      <c r="V248" t="b">
        <f t="shared" si="98"/>
        <v>0</v>
      </c>
      <c r="W248" t="b">
        <f t="shared" si="99"/>
        <v>0</v>
      </c>
      <c r="X248" t="b">
        <f t="shared" si="100"/>
        <v>0</v>
      </c>
      <c r="Y248" t="b">
        <f t="shared" si="101"/>
        <v>0</v>
      </c>
      <c r="Z248" t="b">
        <f t="shared" si="102"/>
        <v>0</v>
      </c>
      <c r="AA248" t="b">
        <f t="shared" si="103"/>
        <v>0</v>
      </c>
      <c r="AB248" t="b">
        <f t="shared" si="104"/>
        <v>0</v>
      </c>
    </row>
    <row r="249" spans="1:28" x14ac:dyDescent="0.35">
      <c r="A249" s="43">
        <f t="shared" si="107"/>
        <v>46513</v>
      </c>
      <c r="B249">
        <f t="shared" si="105"/>
        <v>4</v>
      </c>
      <c r="C249" s="19">
        <f t="shared" ca="1" si="81"/>
        <v>3.125E-2</v>
      </c>
      <c r="D249" s="19">
        <f t="shared" ca="1" si="82"/>
        <v>0.33333333333333331</v>
      </c>
      <c r="E249" s="19">
        <f t="shared" ca="1" si="83"/>
        <v>0.70833333333333337</v>
      </c>
      <c r="F249" s="19" t="b">
        <f t="shared" si="84"/>
        <v>0</v>
      </c>
      <c r="G249" s="19" t="str">
        <f t="shared" si="85"/>
        <v/>
      </c>
      <c r="H249" s="19" t="str">
        <f t="shared" si="86"/>
        <v/>
      </c>
      <c r="I249" s="19" t="str">
        <f t="shared" si="87"/>
        <v/>
      </c>
      <c r="J249">
        <f t="shared" si="88"/>
        <v>8</v>
      </c>
      <c r="K249" s="19">
        <f ca="1">OFFSET(Calendrier!$B$6,DAY(A249)-1,Paramétrage!J249*6+4)</f>
        <v>0.35763888888888895</v>
      </c>
      <c r="L249" s="19" t="b">
        <f t="shared" ca="1" si="89"/>
        <v>0</v>
      </c>
      <c r="M249" s="43" t="b">
        <f t="shared" ca="1" si="90"/>
        <v>0</v>
      </c>
      <c r="N249" s="43" t="b">
        <f t="shared" si="91"/>
        <v>1</v>
      </c>
      <c r="O249" s="43" t="b">
        <f t="shared" ca="1" si="106"/>
        <v>0</v>
      </c>
      <c r="P249" t="b">
        <f t="shared" si="92"/>
        <v>1</v>
      </c>
      <c r="Q249" s="43" t="b">
        <f t="shared" si="93"/>
        <v>0</v>
      </c>
      <c r="R249" s="43" t="b">
        <f t="shared" si="94"/>
        <v>0</v>
      </c>
      <c r="S249" s="43" t="b">
        <f t="shared" si="95"/>
        <v>0</v>
      </c>
      <c r="T249" t="b">
        <f t="shared" si="96"/>
        <v>0</v>
      </c>
      <c r="U249" t="b">
        <f t="shared" si="97"/>
        <v>0</v>
      </c>
      <c r="V249" t="b">
        <f t="shared" si="98"/>
        <v>0</v>
      </c>
      <c r="W249" t="b">
        <f t="shared" si="99"/>
        <v>0</v>
      </c>
      <c r="X249" t="b">
        <f t="shared" si="100"/>
        <v>0</v>
      </c>
      <c r="Y249" t="b">
        <f t="shared" si="101"/>
        <v>0</v>
      </c>
      <c r="Z249" t="b">
        <f t="shared" si="102"/>
        <v>0</v>
      </c>
      <c r="AA249" t="b">
        <f t="shared" si="103"/>
        <v>0</v>
      </c>
      <c r="AB249" t="b">
        <f t="shared" si="104"/>
        <v>0</v>
      </c>
    </row>
    <row r="250" spans="1:28" x14ac:dyDescent="0.35">
      <c r="A250" s="43">
        <f t="shared" si="107"/>
        <v>46514</v>
      </c>
      <c r="B250">
        <f t="shared" si="105"/>
        <v>5</v>
      </c>
      <c r="C250" s="19">
        <f t="shared" si="81"/>
        <v>0</v>
      </c>
      <c r="D250" s="19">
        <f t="shared" si="82"/>
        <v>0</v>
      </c>
      <c r="E250" s="19">
        <f t="shared" si="83"/>
        <v>0</v>
      </c>
      <c r="F250" s="19" t="b">
        <f t="shared" si="84"/>
        <v>0</v>
      </c>
      <c r="G250" s="19" t="str">
        <f t="shared" si="85"/>
        <v/>
      </c>
      <c r="H250" s="19" t="str">
        <f t="shared" si="86"/>
        <v/>
      </c>
      <c r="I250" s="19" t="str">
        <f t="shared" si="87"/>
        <v/>
      </c>
      <c r="J250">
        <f t="shared" si="88"/>
        <v>8</v>
      </c>
      <c r="K250" s="19">
        <f ca="1">OFFSET(Calendrier!$B$6,DAY(A250)-1,Paramétrage!J250*6+4)</f>
        <v>0</v>
      </c>
      <c r="L250" s="19" t="b">
        <f t="shared" si="89"/>
        <v>1</v>
      </c>
      <c r="M250" s="43" t="b">
        <f t="shared" si="90"/>
        <v>1</v>
      </c>
      <c r="N250" s="43" t="b">
        <f t="shared" si="91"/>
        <v>1</v>
      </c>
      <c r="O250" s="43" t="b">
        <f t="shared" si="106"/>
        <v>1</v>
      </c>
      <c r="P250" t="b">
        <f t="shared" si="92"/>
        <v>1</v>
      </c>
      <c r="Q250" s="43" t="b">
        <f t="shared" si="93"/>
        <v>0</v>
      </c>
      <c r="R250" s="43" t="b">
        <f t="shared" si="94"/>
        <v>0</v>
      </c>
      <c r="S250" s="43" t="b">
        <f t="shared" si="95"/>
        <v>0</v>
      </c>
      <c r="T250" t="b">
        <f t="shared" si="96"/>
        <v>0</v>
      </c>
      <c r="U250" t="b">
        <f t="shared" si="97"/>
        <v>0</v>
      </c>
      <c r="V250" t="b">
        <f t="shared" si="98"/>
        <v>0</v>
      </c>
      <c r="W250" t="b">
        <f t="shared" si="99"/>
        <v>0</v>
      </c>
      <c r="X250" t="b">
        <f t="shared" si="100"/>
        <v>0</v>
      </c>
      <c r="Y250" t="b">
        <f t="shared" si="101"/>
        <v>0</v>
      </c>
      <c r="Z250" t="b">
        <f t="shared" si="102"/>
        <v>0</v>
      </c>
      <c r="AA250" t="b">
        <f t="shared" si="103"/>
        <v>0</v>
      </c>
      <c r="AB250" t="b">
        <f t="shared" si="104"/>
        <v>0</v>
      </c>
    </row>
    <row r="251" spans="1:28" x14ac:dyDescent="0.35">
      <c r="A251" s="43">
        <f t="shared" si="107"/>
        <v>46515</v>
      </c>
      <c r="B251">
        <f t="shared" si="105"/>
        <v>6</v>
      </c>
      <c r="C251" s="19">
        <f t="shared" ca="1" si="81"/>
        <v>0</v>
      </c>
      <c r="D251" s="19">
        <f t="shared" ca="1" si="82"/>
        <v>0</v>
      </c>
      <c r="E251" s="19">
        <f t="shared" ca="1" si="83"/>
        <v>0</v>
      </c>
      <c r="F251" s="19" t="b">
        <f t="shared" si="84"/>
        <v>0</v>
      </c>
      <c r="G251" s="19" t="str">
        <f t="shared" si="85"/>
        <v/>
      </c>
      <c r="H251" s="19" t="str">
        <f t="shared" si="86"/>
        <v/>
      </c>
      <c r="I251" s="19" t="str">
        <f t="shared" si="87"/>
        <v/>
      </c>
      <c r="J251">
        <f t="shared" si="88"/>
        <v>8</v>
      </c>
      <c r="K251" s="19">
        <f ca="1">OFFSET(Calendrier!$B$6,DAY(A251)-1,Paramétrage!J251*6+4)</f>
        <v>0</v>
      </c>
      <c r="L251" s="19" t="b">
        <f t="shared" ca="1" si="89"/>
        <v>1</v>
      </c>
      <c r="M251" s="43" t="b">
        <f t="shared" ca="1" si="90"/>
        <v>1</v>
      </c>
      <c r="N251" s="43" t="b">
        <f t="shared" si="91"/>
        <v>0</v>
      </c>
      <c r="O251" s="43" t="b">
        <f t="shared" ca="1" si="106"/>
        <v>1</v>
      </c>
      <c r="P251" t="b">
        <f t="shared" si="92"/>
        <v>1</v>
      </c>
      <c r="Q251" s="43" t="b">
        <f t="shared" si="93"/>
        <v>1</v>
      </c>
      <c r="R251" s="43" t="b">
        <f t="shared" si="94"/>
        <v>0</v>
      </c>
      <c r="S251" s="43" t="b">
        <f t="shared" si="95"/>
        <v>0</v>
      </c>
      <c r="T251" t="b">
        <f t="shared" si="96"/>
        <v>0</v>
      </c>
      <c r="U251" t="b">
        <f t="shared" si="97"/>
        <v>0</v>
      </c>
      <c r="V251" t="b">
        <f t="shared" si="98"/>
        <v>0</v>
      </c>
      <c r="W251" t="b">
        <f t="shared" si="99"/>
        <v>0</v>
      </c>
      <c r="X251" t="b">
        <f t="shared" si="100"/>
        <v>0</v>
      </c>
      <c r="Y251" t="b">
        <f t="shared" si="101"/>
        <v>0</v>
      </c>
      <c r="Z251" t="b">
        <f t="shared" si="102"/>
        <v>0</v>
      </c>
      <c r="AA251" t="b">
        <f t="shared" si="103"/>
        <v>0</v>
      </c>
      <c r="AB251" t="b">
        <f t="shared" si="104"/>
        <v>0</v>
      </c>
    </row>
    <row r="252" spans="1:28" x14ac:dyDescent="0.35">
      <c r="A252" s="43">
        <f t="shared" si="107"/>
        <v>46516</v>
      </c>
      <c r="B252">
        <f t="shared" si="105"/>
        <v>7</v>
      </c>
      <c r="C252" s="19">
        <f t="shared" si="81"/>
        <v>0</v>
      </c>
      <c r="D252" s="19">
        <f t="shared" si="82"/>
        <v>0</v>
      </c>
      <c r="E252" s="19">
        <f t="shared" si="83"/>
        <v>0</v>
      </c>
      <c r="F252" s="19" t="b">
        <f t="shared" si="84"/>
        <v>0</v>
      </c>
      <c r="G252" s="19" t="str">
        <f t="shared" si="85"/>
        <v/>
      </c>
      <c r="H252" s="19" t="str">
        <f t="shared" si="86"/>
        <v/>
      </c>
      <c r="I252" s="19" t="str">
        <f t="shared" si="87"/>
        <v/>
      </c>
      <c r="J252">
        <f t="shared" si="88"/>
        <v>8</v>
      </c>
      <c r="K252" s="19">
        <f ca="1">OFFSET(Calendrier!$B$6,DAY(A252)-1,Paramétrage!J252*6+4)</f>
        <v>0</v>
      </c>
      <c r="L252" s="19" t="str">
        <f t="shared" si="89"/>
        <v/>
      </c>
      <c r="M252" s="43" t="b">
        <f t="shared" si="90"/>
        <v>0</v>
      </c>
      <c r="N252" s="43" t="b">
        <f t="shared" si="91"/>
        <v>0</v>
      </c>
      <c r="O252" s="43" t="b">
        <f t="shared" si="106"/>
        <v>0</v>
      </c>
      <c r="P252" t="b">
        <f t="shared" si="92"/>
        <v>0</v>
      </c>
      <c r="Q252" s="43" t="b">
        <f t="shared" si="93"/>
        <v>1</v>
      </c>
      <c r="R252" s="43" t="b">
        <f t="shared" si="94"/>
        <v>0</v>
      </c>
      <c r="S252" s="43" t="b">
        <f t="shared" si="95"/>
        <v>0</v>
      </c>
      <c r="T252" t="b">
        <f t="shared" si="96"/>
        <v>0</v>
      </c>
      <c r="U252" t="b">
        <f t="shared" si="97"/>
        <v>0</v>
      </c>
      <c r="V252" t="b">
        <f t="shared" si="98"/>
        <v>0</v>
      </c>
      <c r="W252" t="b">
        <f t="shared" si="99"/>
        <v>0</v>
      </c>
      <c r="X252" t="b">
        <f t="shared" si="100"/>
        <v>0</v>
      </c>
      <c r="Y252" t="b">
        <f t="shared" si="101"/>
        <v>0</v>
      </c>
      <c r="Z252" t="b">
        <f t="shared" si="102"/>
        <v>0</v>
      </c>
      <c r="AA252" t="b">
        <f t="shared" si="103"/>
        <v>0</v>
      </c>
      <c r="AB252" t="b">
        <f t="shared" si="104"/>
        <v>0</v>
      </c>
    </row>
    <row r="253" spans="1:28" x14ac:dyDescent="0.35">
      <c r="A253" s="43">
        <f t="shared" si="107"/>
        <v>46517</v>
      </c>
      <c r="B253">
        <f t="shared" si="105"/>
        <v>1</v>
      </c>
      <c r="C253" s="19">
        <f t="shared" si="81"/>
        <v>3.125E-2</v>
      </c>
      <c r="D253" s="19">
        <f t="shared" si="82"/>
        <v>0.33333333333333331</v>
      </c>
      <c r="E253" s="19">
        <f t="shared" si="83"/>
        <v>0.70833333333333337</v>
      </c>
      <c r="F253" s="19" t="b">
        <f t="shared" si="84"/>
        <v>0</v>
      </c>
      <c r="G253" s="19" t="str">
        <f t="shared" si="85"/>
        <v/>
      </c>
      <c r="H253" s="19" t="str">
        <f t="shared" si="86"/>
        <v/>
      </c>
      <c r="I253" s="19" t="str">
        <f t="shared" si="87"/>
        <v/>
      </c>
      <c r="J253">
        <f t="shared" si="88"/>
        <v>8</v>
      </c>
      <c r="K253" s="19">
        <f ca="1">OFFSET(Calendrier!$B$6,DAY(A253)-1,Paramétrage!J253*6+4)</f>
        <v>0.35763888888888895</v>
      </c>
      <c r="L253" s="19" t="str">
        <f t="shared" si="89"/>
        <v/>
      </c>
      <c r="M253" s="43" t="b">
        <f t="shared" si="90"/>
        <v>0</v>
      </c>
      <c r="N253" s="43" t="b">
        <f t="shared" si="91"/>
        <v>1</v>
      </c>
      <c r="O253" s="43" t="b">
        <f t="shared" si="106"/>
        <v>0</v>
      </c>
      <c r="P253" t="b">
        <f t="shared" si="92"/>
        <v>0</v>
      </c>
      <c r="Q253" s="43" t="b">
        <f t="shared" si="93"/>
        <v>0</v>
      </c>
      <c r="R253" s="43" t="b">
        <f t="shared" si="94"/>
        <v>0</v>
      </c>
      <c r="S253" s="43" t="b">
        <f t="shared" si="95"/>
        <v>0</v>
      </c>
      <c r="T253" t="b">
        <f t="shared" si="96"/>
        <v>0</v>
      </c>
      <c r="U253" t="b">
        <f t="shared" si="97"/>
        <v>0</v>
      </c>
      <c r="V253" t="b">
        <f t="shared" si="98"/>
        <v>0</v>
      </c>
      <c r="W253" t="b">
        <f t="shared" si="99"/>
        <v>0</v>
      </c>
      <c r="X253" t="b">
        <f t="shared" si="100"/>
        <v>0</v>
      </c>
      <c r="Y253" t="b">
        <f t="shared" si="101"/>
        <v>0</v>
      </c>
      <c r="Z253" t="b">
        <f t="shared" si="102"/>
        <v>0</v>
      </c>
      <c r="AA253" t="b">
        <f t="shared" si="103"/>
        <v>0</v>
      </c>
      <c r="AB253" t="b">
        <f t="shared" si="104"/>
        <v>0</v>
      </c>
    </row>
    <row r="254" spans="1:28" x14ac:dyDescent="0.35">
      <c r="A254" s="43">
        <f t="shared" si="107"/>
        <v>46518</v>
      </c>
      <c r="B254">
        <f t="shared" si="105"/>
        <v>2</v>
      </c>
      <c r="C254" s="19">
        <f t="shared" si="81"/>
        <v>3.125E-2</v>
      </c>
      <c r="D254" s="19">
        <f t="shared" si="82"/>
        <v>0.33333333333333331</v>
      </c>
      <c r="E254" s="19">
        <f t="shared" si="83"/>
        <v>0.75</v>
      </c>
      <c r="F254" s="19" t="b">
        <f t="shared" si="84"/>
        <v>0</v>
      </c>
      <c r="G254" s="19" t="str">
        <f t="shared" si="85"/>
        <v/>
      </c>
      <c r="H254" s="19" t="str">
        <f t="shared" si="86"/>
        <v/>
      </c>
      <c r="I254" s="19" t="str">
        <f t="shared" si="87"/>
        <v/>
      </c>
      <c r="J254">
        <f t="shared" si="88"/>
        <v>8</v>
      </c>
      <c r="K254" s="19">
        <f ca="1">OFFSET(Calendrier!$B$6,DAY(A254)-1,Paramétrage!J254*6+4)</f>
        <v>0.39930555555555558</v>
      </c>
      <c r="L254" s="19" t="str">
        <f t="shared" si="89"/>
        <v/>
      </c>
      <c r="M254" s="43" t="b">
        <f t="shared" si="90"/>
        <v>0</v>
      </c>
      <c r="N254" s="43" t="b">
        <f t="shared" si="91"/>
        <v>1</v>
      </c>
      <c r="O254" s="43" t="b">
        <f t="shared" si="106"/>
        <v>0</v>
      </c>
      <c r="P254" t="b">
        <f t="shared" si="92"/>
        <v>0</v>
      </c>
      <c r="Q254" s="43" t="b">
        <f t="shared" si="93"/>
        <v>0</v>
      </c>
      <c r="R254" s="43" t="b">
        <f t="shared" si="94"/>
        <v>0</v>
      </c>
      <c r="S254" s="43" t="b">
        <f t="shared" si="95"/>
        <v>0</v>
      </c>
      <c r="T254" t="b">
        <f t="shared" si="96"/>
        <v>0</v>
      </c>
      <c r="U254" t="b">
        <f t="shared" si="97"/>
        <v>0</v>
      </c>
      <c r="V254" t="b">
        <f t="shared" si="98"/>
        <v>0</v>
      </c>
      <c r="W254" t="b">
        <f t="shared" si="99"/>
        <v>0</v>
      </c>
      <c r="X254" t="b">
        <f t="shared" si="100"/>
        <v>0</v>
      </c>
      <c r="Y254" t="b">
        <f t="shared" si="101"/>
        <v>0</v>
      </c>
      <c r="Z254" t="b">
        <f t="shared" si="102"/>
        <v>0</v>
      </c>
      <c r="AA254" t="b">
        <f t="shared" si="103"/>
        <v>0</v>
      </c>
      <c r="AB254" t="b">
        <f t="shared" si="104"/>
        <v>0</v>
      </c>
    </row>
    <row r="255" spans="1:28" x14ac:dyDescent="0.35">
      <c r="A255" s="43">
        <f t="shared" si="107"/>
        <v>46519</v>
      </c>
      <c r="B255">
        <f t="shared" si="105"/>
        <v>3</v>
      </c>
      <c r="C255" s="19">
        <f t="shared" si="81"/>
        <v>0</v>
      </c>
      <c r="D255" s="19">
        <f t="shared" si="82"/>
        <v>0.33333333333333331</v>
      </c>
      <c r="E255" s="19">
        <f t="shared" si="83"/>
        <v>0.54166666666666663</v>
      </c>
      <c r="F255" s="19" t="b">
        <f t="shared" si="84"/>
        <v>0</v>
      </c>
      <c r="G255" s="19" t="str">
        <f t="shared" si="85"/>
        <v/>
      </c>
      <c r="H255" s="19" t="str">
        <f t="shared" si="86"/>
        <v/>
      </c>
      <c r="I255" s="19" t="str">
        <f t="shared" si="87"/>
        <v/>
      </c>
      <c r="J255">
        <f t="shared" si="88"/>
        <v>8</v>
      </c>
      <c r="K255" s="19">
        <f ca="1">OFFSET(Calendrier!$B$6,DAY(A255)-1,Paramétrage!J255*6+4)</f>
        <v>0.20833333333333331</v>
      </c>
      <c r="L255" s="19" t="str">
        <f t="shared" si="89"/>
        <v/>
      </c>
      <c r="M255" s="43" t="b">
        <f t="shared" si="90"/>
        <v>0</v>
      </c>
      <c r="N255" s="43" t="b">
        <f t="shared" si="91"/>
        <v>1</v>
      </c>
      <c r="O255" s="43" t="b">
        <f t="shared" si="106"/>
        <v>0</v>
      </c>
      <c r="P255" t="b">
        <f t="shared" si="92"/>
        <v>0</v>
      </c>
      <c r="Q255" s="43" t="b">
        <f t="shared" si="93"/>
        <v>0</v>
      </c>
      <c r="R255" s="43" t="b">
        <f t="shared" si="94"/>
        <v>0</v>
      </c>
      <c r="S255" s="43" t="b">
        <f t="shared" si="95"/>
        <v>0</v>
      </c>
      <c r="T255" t="b">
        <f t="shared" si="96"/>
        <v>0</v>
      </c>
      <c r="U255" t="b">
        <f t="shared" si="97"/>
        <v>0</v>
      </c>
      <c r="V255" t="b">
        <f t="shared" si="98"/>
        <v>0</v>
      </c>
      <c r="W255" t="b">
        <f t="shared" si="99"/>
        <v>0</v>
      </c>
      <c r="X255" t="b">
        <f t="shared" si="100"/>
        <v>0</v>
      </c>
      <c r="Y255" t="b">
        <f t="shared" si="101"/>
        <v>0</v>
      </c>
      <c r="Z255" t="b">
        <f t="shared" si="102"/>
        <v>0</v>
      </c>
      <c r="AA255" t="b">
        <f t="shared" si="103"/>
        <v>0</v>
      </c>
      <c r="AB255" t="b">
        <f t="shared" si="104"/>
        <v>0</v>
      </c>
    </row>
    <row r="256" spans="1:28" x14ac:dyDescent="0.35">
      <c r="A256" s="43">
        <f t="shared" si="107"/>
        <v>46520</v>
      </c>
      <c r="B256">
        <f t="shared" si="105"/>
        <v>4</v>
      </c>
      <c r="C256" s="19">
        <f t="shared" si="81"/>
        <v>3.125E-2</v>
      </c>
      <c r="D256" s="19">
        <f t="shared" si="82"/>
        <v>0.33333333333333331</v>
      </c>
      <c r="E256" s="19">
        <f t="shared" si="83"/>
        <v>0.70833333333333337</v>
      </c>
      <c r="F256" s="19" t="b">
        <f t="shared" si="84"/>
        <v>0</v>
      </c>
      <c r="G256" s="19" t="str">
        <f t="shared" si="85"/>
        <v/>
      </c>
      <c r="H256" s="19" t="str">
        <f t="shared" si="86"/>
        <v/>
      </c>
      <c r="I256" s="19" t="str">
        <f t="shared" si="87"/>
        <v/>
      </c>
      <c r="J256">
        <f t="shared" si="88"/>
        <v>8</v>
      </c>
      <c r="K256" s="19">
        <f ca="1">OFFSET(Calendrier!$B$6,DAY(A256)-1,Paramétrage!J256*6+4)</f>
        <v>0.35763888888888895</v>
      </c>
      <c r="L256" s="19" t="str">
        <f t="shared" si="89"/>
        <v/>
      </c>
      <c r="M256" s="43" t="b">
        <f t="shared" si="90"/>
        <v>0</v>
      </c>
      <c r="N256" s="43" t="b">
        <f t="shared" si="91"/>
        <v>1</v>
      </c>
      <c r="O256" s="43" t="b">
        <f t="shared" si="106"/>
        <v>0</v>
      </c>
      <c r="P256" t="b">
        <f t="shared" si="92"/>
        <v>0</v>
      </c>
      <c r="Q256" s="43" t="b">
        <f t="shared" si="93"/>
        <v>0</v>
      </c>
      <c r="R256" s="43" t="b">
        <f t="shared" si="94"/>
        <v>0</v>
      </c>
      <c r="S256" s="43" t="b">
        <f t="shared" si="95"/>
        <v>0</v>
      </c>
      <c r="T256" t="b">
        <f t="shared" si="96"/>
        <v>0</v>
      </c>
      <c r="U256" t="b">
        <f t="shared" si="97"/>
        <v>0</v>
      </c>
      <c r="V256" t="b">
        <f t="shared" si="98"/>
        <v>0</v>
      </c>
      <c r="W256" t="b">
        <f t="shared" si="99"/>
        <v>0</v>
      </c>
      <c r="X256" t="b">
        <f t="shared" si="100"/>
        <v>0</v>
      </c>
      <c r="Y256" t="b">
        <f t="shared" si="101"/>
        <v>0</v>
      </c>
      <c r="Z256" t="b">
        <f t="shared" si="102"/>
        <v>0</v>
      </c>
      <c r="AA256" t="b">
        <f t="shared" si="103"/>
        <v>0</v>
      </c>
      <c r="AB256" t="b">
        <f t="shared" si="104"/>
        <v>0</v>
      </c>
    </row>
    <row r="257" spans="1:28" x14ac:dyDescent="0.35">
      <c r="A257" s="43">
        <f t="shared" si="107"/>
        <v>46521</v>
      </c>
      <c r="B257">
        <f t="shared" si="105"/>
        <v>5</v>
      </c>
      <c r="C257" s="19">
        <f t="shared" si="81"/>
        <v>0</v>
      </c>
      <c r="D257" s="19">
        <f t="shared" si="82"/>
        <v>0.33333333333333331</v>
      </c>
      <c r="E257" s="19">
        <f t="shared" si="83"/>
        <v>0.70833333333333337</v>
      </c>
      <c r="F257" s="19" t="b">
        <f t="shared" si="84"/>
        <v>0</v>
      </c>
      <c r="G257" s="19" t="str">
        <f t="shared" si="85"/>
        <v/>
      </c>
      <c r="H257" s="19" t="str">
        <f t="shared" si="86"/>
        <v/>
      </c>
      <c r="I257" s="19" t="str">
        <f t="shared" si="87"/>
        <v/>
      </c>
      <c r="J257">
        <f t="shared" si="88"/>
        <v>8</v>
      </c>
      <c r="K257" s="19">
        <f ca="1">OFFSET(Calendrier!$B$6,DAY(A257)-1,Paramétrage!J257*6+4)</f>
        <v>0.38888888888888895</v>
      </c>
      <c r="L257" s="19" t="str">
        <f t="shared" si="89"/>
        <v/>
      </c>
      <c r="M257" s="43" t="b">
        <f t="shared" si="90"/>
        <v>0</v>
      </c>
      <c r="N257" s="43" t="b">
        <f t="shared" si="91"/>
        <v>1</v>
      </c>
      <c r="O257" s="43" t="b">
        <f t="shared" si="106"/>
        <v>0</v>
      </c>
      <c r="P257" t="b">
        <f t="shared" si="92"/>
        <v>0</v>
      </c>
      <c r="Q257" s="43" t="b">
        <f t="shared" si="93"/>
        <v>0</v>
      </c>
      <c r="R257" s="43" t="b">
        <f t="shared" si="94"/>
        <v>0</v>
      </c>
      <c r="S257" s="43" t="b">
        <f t="shared" si="95"/>
        <v>0</v>
      </c>
      <c r="T257" t="b">
        <f t="shared" si="96"/>
        <v>0</v>
      </c>
      <c r="U257" t="b">
        <f t="shared" si="97"/>
        <v>0</v>
      </c>
      <c r="V257" t="b">
        <f t="shared" si="98"/>
        <v>0</v>
      </c>
      <c r="W257" t="b">
        <f t="shared" si="99"/>
        <v>0</v>
      </c>
      <c r="X257" t="b">
        <f t="shared" si="100"/>
        <v>0</v>
      </c>
      <c r="Y257" t="b">
        <f t="shared" si="101"/>
        <v>0</v>
      </c>
      <c r="Z257" t="b">
        <f t="shared" si="102"/>
        <v>0</v>
      </c>
      <c r="AA257" t="b">
        <f t="shared" si="103"/>
        <v>0</v>
      </c>
      <c r="AB257" t="b">
        <f t="shared" si="104"/>
        <v>0</v>
      </c>
    </row>
    <row r="258" spans="1:28" x14ac:dyDescent="0.35">
      <c r="A258" s="43">
        <f t="shared" si="107"/>
        <v>46522</v>
      </c>
      <c r="B258">
        <f t="shared" si="105"/>
        <v>6</v>
      </c>
      <c r="C258" s="19">
        <f t="shared" ref="C258:C321" si="108">IF(F258,G258,IF(S258,0,IF(M258,0,_xlfn.XLOOKUP(B258,listeHebdoJours,listeHebdoRepas))))</f>
        <v>0</v>
      </c>
      <c r="D258" s="19">
        <f t="shared" ref="D258:D321" si="109">IF(F258,H258,IF(S258,0,IF(M258,0,_xlfn.XLOOKUP(B258,listeHebdoJours,listeHebdoDebut))))</f>
        <v>0</v>
      </c>
      <c r="E258" s="19">
        <f t="shared" ref="E258:E321" si="110">IF(F258,I258,IF(S258,0,IF(M258,0,_xlfn.XLOOKUP(B258,listeHebdoJours,listeHebdoFin))))</f>
        <v>0</v>
      </c>
      <c r="F258" s="19" t="b">
        <f t="shared" ref="F258:F321" si="111">IFERROR(IF(VLOOKUP(A258,listeJoursParticliers,1,0),TRUE(),FALSE()),FALSE())</f>
        <v>0</v>
      </c>
      <c r="G258" s="19" t="str">
        <f t="shared" ref="G258:G321" si="112">IFERROR(VLOOKUP(A258,listeJoursParticliers,2,0),"")</f>
        <v/>
      </c>
      <c r="H258" s="19" t="str">
        <f t="shared" ref="H258:H321" si="113">IFERROR(VLOOKUP(A258,listeJoursParticliers,3,0),"")</f>
        <v/>
      </c>
      <c r="I258" s="19" t="str">
        <f t="shared" ref="I258:I321" si="114">IFERROR(VLOOKUP(A258,listeJoursParticliers,4,0),"")</f>
        <v/>
      </c>
      <c r="J258">
        <f t="shared" ref="J258:J321" si="115">DATEDIF(DATE(annee1,9,1),A258,"m")</f>
        <v>8</v>
      </c>
      <c r="K258" s="19">
        <f ca="1">OFFSET(Calendrier!$B$6,DAY(A258)-1,Paramétrage!J258*6+4)</f>
        <v>0</v>
      </c>
      <c r="L258" s="19" t="str">
        <f t="shared" ref="L258:L321" si="116">IFERROR(AND(P258,_xlfn.XLOOKUP(A258,joursFeries,joursFeriesAvantApresDureeZero)),"")</f>
        <v/>
      </c>
      <c r="M258" s="43" t="b">
        <f t="shared" ref="M258:M321" si="117">OR(L258,A258=paques+40)</f>
        <v>0</v>
      </c>
      <c r="N258" s="43" t="b">
        <f t="shared" ref="N258:N321" si="118">_xlfn.XLOOKUP(WEEKDAY(A258,2),listeHebdoJours,listeHebdoDurees)&gt;0</f>
        <v>0</v>
      </c>
      <c r="O258" s="43" t="b">
        <f t="shared" si="106"/>
        <v>0</v>
      </c>
      <c r="P258" t="b">
        <f t="shared" ref="P258:P321" si="119">COUNTIFS(joursFeries,A258)&gt;0</f>
        <v>0</v>
      </c>
      <c r="Q258" s="43" t="b">
        <f t="shared" ref="Q258:Q321" si="120">OR(WEEKDAY(A258,2)=6,WEEKDAY(A258,2)=7)</f>
        <v>1</v>
      </c>
      <c r="R258" s="43" t="b">
        <f t="shared" ref="R258:R321" si="121">AND(IFERROR(VLOOKUP(A258,joursVacancesTravailles,1,0)&lt;&gt;"",FALSE()),S258)</f>
        <v>0</v>
      </c>
      <c r="S258" s="43" t="b">
        <f t="shared" ref="S258:S321" si="122">IF(zone="A",OR(T258,U258,V258,W258,AB258),IF(zone="B",OR(T258,U258,X258,Y258,AB258),OR(T258,U258,Z258,AA258,AB258)))</f>
        <v>0</v>
      </c>
      <c r="T258" t="b">
        <f t="shared" ref="T258:T321" si="123">AND(A258&gt;debutVacToussaint,A258&lt;finVacToussaint)</f>
        <v>0</v>
      </c>
      <c r="U258" t="b">
        <f t="shared" ref="U258:U321" si="124">AND(A258&gt;debutVacNoel,A258&lt;finVacNoel)</f>
        <v>0</v>
      </c>
      <c r="V258" t="b">
        <f t="shared" ref="V258:V321" si="125">AND(A258&gt;debutVacHiverA,A258&lt;finVacHiverA)</f>
        <v>0</v>
      </c>
      <c r="W258" t="b">
        <f t="shared" ref="W258:W321" si="126">AND(A258&gt;debutVacPrintempsA,A258&lt;finVacPrintempsA)</f>
        <v>0</v>
      </c>
      <c r="X258" t="b">
        <f t="shared" ref="X258:X321" si="127">AND(A258&gt;debutVacHiverB,A258&lt;finVacHiverB)</f>
        <v>0</v>
      </c>
      <c r="Y258" t="b">
        <f t="shared" ref="Y258:Y321" si="128">AND(A258&gt;debutVacPrintempsB,A258&lt;finVacPrintempsB)</f>
        <v>0</v>
      </c>
      <c r="Z258" t="b">
        <f t="shared" ref="Z258:Z321" si="129">AND(A258&gt;debutVacHiverC,A258&lt;finVacHiverC)</f>
        <v>0</v>
      </c>
      <c r="AA258" t="b">
        <f t="shared" ref="AA258:AA321" si="130">AND(A258&gt;debutVacPrintempsB,A258&lt;finVacPrintempsB)</f>
        <v>0</v>
      </c>
      <c r="AB258" t="b">
        <f t="shared" ref="AB258:AB321" si="131">AND(A258&gt;debutVacEte,A258&lt;finVacEte)</f>
        <v>0</v>
      </c>
    </row>
    <row r="259" spans="1:28" x14ac:dyDescent="0.35">
      <c r="A259" s="43">
        <f t="shared" si="107"/>
        <v>46523</v>
      </c>
      <c r="B259">
        <f t="shared" ref="B259:B322" si="132">WEEKDAY(A259,2)</f>
        <v>7</v>
      </c>
      <c r="C259" s="19">
        <f t="shared" si="108"/>
        <v>0</v>
      </c>
      <c r="D259" s="19">
        <f t="shared" si="109"/>
        <v>0</v>
      </c>
      <c r="E259" s="19">
        <f t="shared" si="110"/>
        <v>0</v>
      </c>
      <c r="F259" s="19" t="b">
        <f t="shared" si="111"/>
        <v>0</v>
      </c>
      <c r="G259" s="19" t="str">
        <f t="shared" si="112"/>
        <v/>
      </c>
      <c r="H259" s="19" t="str">
        <f t="shared" si="113"/>
        <v/>
      </c>
      <c r="I259" s="19" t="str">
        <f t="shared" si="114"/>
        <v/>
      </c>
      <c r="J259">
        <f t="shared" si="115"/>
        <v>8</v>
      </c>
      <c r="K259" s="19">
        <f ca="1">OFFSET(Calendrier!$B$6,DAY(A259)-1,Paramétrage!J259*6+4)</f>
        <v>0</v>
      </c>
      <c r="L259" s="19" t="str">
        <f t="shared" si="116"/>
        <v/>
      </c>
      <c r="M259" s="43" t="b">
        <f t="shared" si="117"/>
        <v>0</v>
      </c>
      <c r="N259" s="43" t="b">
        <f t="shared" si="118"/>
        <v>0</v>
      </c>
      <c r="O259" s="43" t="b">
        <f t="shared" ref="O259:O322" si="133">OR(AND(P259,L259),AND(P259,Q259))</f>
        <v>0</v>
      </c>
      <c r="P259" t="b">
        <f t="shared" si="119"/>
        <v>0</v>
      </c>
      <c r="Q259" s="43" t="b">
        <f t="shared" si="120"/>
        <v>1</v>
      </c>
      <c r="R259" s="43" t="b">
        <f t="shared" si="121"/>
        <v>0</v>
      </c>
      <c r="S259" s="43" t="b">
        <f t="shared" si="122"/>
        <v>0</v>
      </c>
      <c r="T259" t="b">
        <f t="shared" si="123"/>
        <v>0</v>
      </c>
      <c r="U259" t="b">
        <f t="shared" si="124"/>
        <v>0</v>
      </c>
      <c r="V259" t="b">
        <f t="shared" si="125"/>
        <v>0</v>
      </c>
      <c r="W259" t="b">
        <f t="shared" si="126"/>
        <v>0</v>
      </c>
      <c r="X259" t="b">
        <f t="shared" si="127"/>
        <v>0</v>
      </c>
      <c r="Y259" t="b">
        <f t="shared" si="128"/>
        <v>0</v>
      </c>
      <c r="Z259" t="b">
        <f t="shared" si="129"/>
        <v>0</v>
      </c>
      <c r="AA259" t="b">
        <f t="shared" si="130"/>
        <v>0</v>
      </c>
      <c r="AB259" t="b">
        <f t="shared" si="131"/>
        <v>0</v>
      </c>
    </row>
    <row r="260" spans="1:28" x14ac:dyDescent="0.35">
      <c r="A260" s="43">
        <f t="shared" ref="A260:A323" si="134">A259+1</f>
        <v>46524</v>
      </c>
      <c r="B260">
        <f t="shared" si="132"/>
        <v>1</v>
      </c>
      <c r="C260" s="19">
        <f t="shared" ca="1" si="108"/>
        <v>3.125E-2</v>
      </c>
      <c r="D260" s="19">
        <f t="shared" ca="1" si="109"/>
        <v>0.33333333333333331</v>
      </c>
      <c r="E260" s="19">
        <f t="shared" ca="1" si="110"/>
        <v>0.70833333333333337</v>
      </c>
      <c r="F260" s="19" t="b">
        <f t="shared" si="111"/>
        <v>0</v>
      </c>
      <c r="G260" s="19" t="str">
        <f t="shared" si="112"/>
        <v/>
      </c>
      <c r="H260" s="19" t="str">
        <f t="shared" si="113"/>
        <v/>
      </c>
      <c r="I260" s="19" t="str">
        <f t="shared" si="114"/>
        <v/>
      </c>
      <c r="J260">
        <f t="shared" si="115"/>
        <v>8</v>
      </c>
      <c r="K260" s="19">
        <f ca="1">OFFSET(Calendrier!$B$6,DAY(A260)-1,Paramétrage!J260*6+4)</f>
        <v>0.35763888888888895</v>
      </c>
      <c r="L260" s="19" t="b">
        <f t="shared" ca="1" si="116"/>
        <v>0</v>
      </c>
      <c r="M260" s="43" t="b">
        <f t="shared" ca="1" si="117"/>
        <v>0</v>
      </c>
      <c r="N260" s="43" t="b">
        <f t="shared" si="118"/>
        <v>1</v>
      </c>
      <c r="O260" s="43" t="b">
        <f t="shared" ca="1" si="133"/>
        <v>0</v>
      </c>
      <c r="P260" t="b">
        <f t="shared" si="119"/>
        <v>1</v>
      </c>
      <c r="Q260" s="43" t="b">
        <f t="shared" si="120"/>
        <v>0</v>
      </c>
      <c r="R260" s="43" t="b">
        <f t="shared" si="121"/>
        <v>0</v>
      </c>
      <c r="S260" s="43" t="b">
        <f t="shared" si="122"/>
        <v>0</v>
      </c>
      <c r="T260" t="b">
        <f t="shared" si="123"/>
        <v>0</v>
      </c>
      <c r="U260" t="b">
        <f t="shared" si="124"/>
        <v>0</v>
      </c>
      <c r="V260" t="b">
        <f t="shared" si="125"/>
        <v>0</v>
      </c>
      <c r="W260" t="b">
        <f t="shared" si="126"/>
        <v>0</v>
      </c>
      <c r="X260" t="b">
        <f t="shared" si="127"/>
        <v>0</v>
      </c>
      <c r="Y260" t="b">
        <f t="shared" si="128"/>
        <v>0</v>
      </c>
      <c r="Z260" t="b">
        <f t="shared" si="129"/>
        <v>0</v>
      </c>
      <c r="AA260" t="b">
        <f t="shared" si="130"/>
        <v>0</v>
      </c>
      <c r="AB260" t="b">
        <f t="shared" si="131"/>
        <v>0</v>
      </c>
    </row>
    <row r="261" spans="1:28" x14ac:dyDescent="0.35">
      <c r="A261" s="43">
        <f t="shared" si="134"/>
        <v>46525</v>
      </c>
      <c r="B261">
        <f t="shared" si="132"/>
        <v>2</v>
      </c>
      <c r="C261" s="19">
        <f t="shared" si="108"/>
        <v>3.125E-2</v>
      </c>
      <c r="D261" s="19">
        <f t="shared" si="109"/>
        <v>0.33333333333333331</v>
      </c>
      <c r="E261" s="19">
        <f t="shared" si="110"/>
        <v>0.75</v>
      </c>
      <c r="F261" s="19" t="b">
        <f t="shared" si="111"/>
        <v>0</v>
      </c>
      <c r="G261" s="19" t="str">
        <f t="shared" si="112"/>
        <v/>
      </c>
      <c r="H261" s="19" t="str">
        <f t="shared" si="113"/>
        <v/>
      </c>
      <c r="I261" s="19" t="str">
        <f t="shared" si="114"/>
        <v/>
      </c>
      <c r="J261">
        <f t="shared" si="115"/>
        <v>8</v>
      </c>
      <c r="K261" s="19">
        <f ca="1">OFFSET(Calendrier!$B$6,DAY(A261)-1,Paramétrage!J261*6+4)</f>
        <v>0.39930555555555558</v>
      </c>
      <c r="L261" s="19" t="str">
        <f t="shared" si="116"/>
        <v/>
      </c>
      <c r="M261" s="43" t="b">
        <f t="shared" si="117"/>
        <v>0</v>
      </c>
      <c r="N261" s="43" t="b">
        <f t="shared" si="118"/>
        <v>1</v>
      </c>
      <c r="O261" s="43" t="b">
        <f t="shared" si="133"/>
        <v>0</v>
      </c>
      <c r="P261" t="b">
        <f t="shared" si="119"/>
        <v>0</v>
      </c>
      <c r="Q261" s="43" t="b">
        <f t="shared" si="120"/>
        <v>0</v>
      </c>
      <c r="R261" s="43" t="b">
        <f t="shared" si="121"/>
        <v>0</v>
      </c>
      <c r="S261" s="43" t="b">
        <f t="shared" si="122"/>
        <v>0</v>
      </c>
      <c r="T261" t="b">
        <f t="shared" si="123"/>
        <v>0</v>
      </c>
      <c r="U261" t="b">
        <f t="shared" si="124"/>
        <v>0</v>
      </c>
      <c r="V261" t="b">
        <f t="shared" si="125"/>
        <v>0</v>
      </c>
      <c r="W261" t="b">
        <f t="shared" si="126"/>
        <v>0</v>
      </c>
      <c r="X261" t="b">
        <f t="shared" si="127"/>
        <v>0</v>
      </c>
      <c r="Y261" t="b">
        <f t="shared" si="128"/>
        <v>0</v>
      </c>
      <c r="Z261" t="b">
        <f t="shared" si="129"/>
        <v>0</v>
      </c>
      <c r="AA261" t="b">
        <f t="shared" si="130"/>
        <v>0</v>
      </c>
      <c r="AB261" t="b">
        <f t="shared" si="131"/>
        <v>0</v>
      </c>
    </row>
    <row r="262" spans="1:28" x14ac:dyDescent="0.35">
      <c r="A262" s="43">
        <f t="shared" si="134"/>
        <v>46526</v>
      </c>
      <c r="B262">
        <f t="shared" si="132"/>
        <v>3</v>
      </c>
      <c r="C262" s="19">
        <f t="shared" si="108"/>
        <v>0</v>
      </c>
      <c r="D262" s="19">
        <f t="shared" si="109"/>
        <v>0.33333333333333331</v>
      </c>
      <c r="E262" s="19">
        <f t="shared" si="110"/>
        <v>0.54166666666666663</v>
      </c>
      <c r="F262" s="19" t="b">
        <f t="shared" si="111"/>
        <v>0</v>
      </c>
      <c r="G262" s="19" t="str">
        <f t="shared" si="112"/>
        <v/>
      </c>
      <c r="H262" s="19" t="str">
        <f t="shared" si="113"/>
        <v/>
      </c>
      <c r="I262" s="19" t="str">
        <f t="shared" si="114"/>
        <v/>
      </c>
      <c r="J262">
        <f t="shared" si="115"/>
        <v>8</v>
      </c>
      <c r="K262" s="19">
        <f ca="1">OFFSET(Calendrier!$B$6,DAY(A262)-1,Paramétrage!J262*6+4)</f>
        <v>0.20833333333333331</v>
      </c>
      <c r="L262" s="19" t="str">
        <f t="shared" si="116"/>
        <v/>
      </c>
      <c r="M262" s="43" t="b">
        <f t="shared" si="117"/>
        <v>0</v>
      </c>
      <c r="N262" s="43" t="b">
        <f t="shared" si="118"/>
        <v>1</v>
      </c>
      <c r="O262" s="43" t="b">
        <f t="shared" si="133"/>
        <v>0</v>
      </c>
      <c r="P262" t="b">
        <f t="shared" si="119"/>
        <v>0</v>
      </c>
      <c r="Q262" s="43" t="b">
        <f t="shared" si="120"/>
        <v>0</v>
      </c>
      <c r="R262" s="43" t="b">
        <f t="shared" si="121"/>
        <v>0</v>
      </c>
      <c r="S262" s="43" t="b">
        <f t="shared" si="122"/>
        <v>0</v>
      </c>
      <c r="T262" t="b">
        <f t="shared" si="123"/>
        <v>0</v>
      </c>
      <c r="U262" t="b">
        <f t="shared" si="124"/>
        <v>0</v>
      </c>
      <c r="V262" t="b">
        <f t="shared" si="125"/>
        <v>0</v>
      </c>
      <c r="W262" t="b">
        <f t="shared" si="126"/>
        <v>0</v>
      </c>
      <c r="X262" t="b">
        <f t="shared" si="127"/>
        <v>0</v>
      </c>
      <c r="Y262" t="b">
        <f t="shared" si="128"/>
        <v>0</v>
      </c>
      <c r="Z262" t="b">
        <f t="shared" si="129"/>
        <v>0</v>
      </c>
      <c r="AA262" t="b">
        <f t="shared" si="130"/>
        <v>0</v>
      </c>
      <c r="AB262" t="b">
        <f t="shared" si="131"/>
        <v>0</v>
      </c>
    </row>
    <row r="263" spans="1:28" x14ac:dyDescent="0.35">
      <c r="A263" s="43">
        <f t="shared" si="134"/>
        <v>46527</v>
      </c>
      <c r="B263">
        <f t="shared" si="132"/>
        <v>4</v>
      </c>
      <c r="C263" s="19">
        <f t="shared" si="108"/>
        <v>3.125E-2</v>
      </c>
      <c r="D263" s="19">
        <f t="shared" si="109"/>
        <v>0.33333333333333331</v>
      </c>
      <c r="E263" s="19">
        <f t="shared" si="110"/>
        <v>0.70833333333333337</v>
      </c>
      <c r="F263" s="19" t="b">
        <f t="shared" si="111"/>
        <v>0</v>
      </c>
      <c r="G263" s="19" t="str">
        <f t="shared" si="112"/>
        <v/>
      </c>
      <c r="H263" s="19" t="str">
        <f t="shared" si="113"/>
        <v/>
      </c>
      <c r="I263" s="19" t="str">
        <f t="shared" si="114"/>
        <v/>
      </c>
      <c r="J263">
        <f t="shared" si="115"/>
        <v>8</v>
      </c>
      <c r="K263" s="19">
        <f ca="1">OFFSET(Calendrier!$B$6,DAY(A263)-1,Paramétrage!J263*6+4)</f>
        <v>0.35763888888888895</v>
      </c>
      <c r="L263" s="19" t="str">
        <f t="shared" si="116"/>
        <v/>
      </c>
      <c r="M263" s="43" t="b">
        <f t="shared" si="117"/>
        <v>0</v>
      </c>
      <c r="N263" s="43" t="b">
        <f t="shared" si="118"/>
        <v>1</v>
      </c>
      <c r="O263" s="43" t="b">
        <f t="shared" si="133"/>
        <v>0</v>
      </c>
      <c r="P263" t="b">
        <f t="shared" si="119"/>
        <v>0</v>
      </c>
      <c r="Q263" s="43" t="b">
        <f t="shared" si="120"/>
        <v>0</v>
      </c>
      <c r="R263" s="43" t="b">
        <f t="shared" si="121"/>
        <v>0</v>
      </c>
      <c r="S263" s="43" t="b">
        <f t="shared" si="122"/>
        <v>0</v>
      </c>
      <c r="T263" t="b">
        <f t="shared" si="123"/>
        <v>0</v>
      </c>
      <c r="U263" t="b">
        <f t="shared" si="124"/>
        <v>0</v>
      </c>
      <c r="V263" t="b">
        <f t="shared" si="125"/>
        <v>0</v>
      </c>
      <c r="W263" t="b">
        <f t="shared" si="126"/>
        <v>0</v>
      </c>
      <c r="X263" t="b">
        <f t="shared" si="127"/>
        <v>0</v>
      </c>
      <c r="Y263" t="b">
        <f t="shared" si="128"/>
        <v>0</v>
      </c>
      <c r="Z263" t="b">
        <f t="shared" si="129"/>
        <v>0</v>
      </c>
      <c r="AA263" t="b">
        <f t="shared" si="130"/>
        <v>0</v>
      </c>
      <c r="AB263" t="b">
        <f t="shared" si="131"/>
        <v>0</v>
      </c>
    </row>
    <row r="264" spans="1:28" x14ac:dyDescent="0.35">
      <c r="A264" s="43">
        <f t="shared" si="134"/>
        <v>46528</v>
      </c>
      <c r="B264">
        <f t="shared" si="132"/>
        <v>5</v>
      </c>
      <c r="C264" s="19">
        <f t="shared" si="108"/>
        <v>0</v>
      </c>
      <c r="D264" s="19">
        <f t="shared" si="109"/>
        <v>0.33333333333333331</v>
      </c>
      <c r="E264" s="19">
        <f t="shared" si="110"/>
        <v>0.70833333333333337</v>
      </c>
      <c r="F264" s="19" t="b">
        <f t="shared" si="111"/>
        <v>0</v>
      </c>
      <c r="G264" s="19" t="str">
        <f t="shared" si="112"/>
        <v/>
      </c>
      <c r="H264" s="19" t="str">
        <f t="shared" si="113"/>
        <v/>
      </c>
      <c r="I264" s="19" t="str">
        <f t="shared" si="114"/>
        <v/>
      </c>
      <c r="J264">
        <f t="shared" si="115"/>
        <v>8</v>
      </c>
      <c r="K264" s="19">
        <f ca="1">OFFSET(Calendrier!$B$6,DAY(A264)-1,Paramétrage!J264*6+4)</f>
        <v>0.38888888888888895</v>
      </c>
      <c r="L264" s="19" t="str">
        <f t="shared" si="116"/>
        <v/>
      </c>
      <c r="M264" s="43" t="b">
        <f t="shared" si="117"/>
        <v>0</v>
      </c>
      <c r="N264" s="43" t="b">
        <f t="shared" si="118"/>
        <v>1</v>
      </c>
      <c r="O264" s="43" t="b">
        <f t="shared" si="133"/>
        <v>0</v>
      </c>
      <c r="P264" t="b">
        <f t="shared" si="119"/>
        <v>0</v>
      </c>
      <c r="Q264" s="43" t="b">
        <f t="shared" si="120"/>
        <v>0</v>
      </c>
      <c r="R264" s="43" t="b">
        <f t="shared" si="121"/>
        <v>0</v>
      </c>
      <c r="S264" s="43" t="b">
        <f t="shared" si="122"/>
        <v>0</v>
      </c>
      <c r="T264" t="b">
        <f t="shared" si="123"/>
        <v>0</v>
      </c>
      <c r="U264" t="b">
        <f t="shared" si="124"/>
        <v>0</v>
      </c>
      <c r="V264" t="b">
        <f t="shared" si="125"/>
        <v>0</v>
      </c>
      <c r="W264" t="b">
        <f t="shared" si="126"/>
        <v>0</v>
      </c>
      <c r="X264" t="b">
        <f t="shared" si="127"/>
        <v>0</v>
      </c>
      <c r="Y264" t="b">
        <f t="shared" si="128"/>
        <v>0</v>
      </c>
      <c r="Z264" t="b">
        <f t="shared" si="129"/>
        <v>0</v>
      </c>
      <c r="AA264" t="b">
        <f t="shared" si="130"/>
        <v>0</v>
      </c>
      <c r="AB264" t="b">
        <f t="shared" si="131"/>
        <v>0</v>
      </c>
    </row>
    <row r="265" spans="1:28" x14ac:dyDescent="0.35">
      <c r="A265" s="43">
        <f t="shared" si="134"/>
        <v>46529</v>
      </c>
      <c r="B265">
        <f t="shared" si="132"/>
        <v>6</v>
      </c>
      <c r="C265" s="19">
        <f t="shared" si="108"/>
        <v>0</v>
      </c>
      <c r="D265" s="19">
        <f t="shared" si="109"/>
        <v>0</v>
      </c>
      <c r="E265" s="19">
        <f t="shared" si="110"/>
        <v>0</v>
      </c>
      <c r="F265" s="19" t="b">
        <f t="shared" si="111"/>
        <v>0</v>
      </c>
      <c r="G265" s="19" t="str">
        <f t="shared" si="112"/>
        <v/>
      </c>
      <c r="H265" s="19" t="str">
        <f t="shared" si="113"/>
        <v/>
      </c>
      <c r="I265" s="19" t="str">
        <f t="shared" si="114"/>
        <v/>
      </c>
      <c r="J265">
        <f t="shared" si="115"/>
        <v>8</v>
      </c>
      <c r="K265" s="19">
        <f ca="1">OFFSET(Calendrier!$B$6,DAY(A265)-1,Paramétrage!J265*6+4)</f>
        <v>0</v>
      </c>
      <c r="L265" s="19" t="str">
        <f t="shared" si="116"/>
        <v/>
      </c>
      <c r="M265" s="43" t="b">
        <f t="shared" si="117"/>
        <v>0</v>
      </c>
      <c r="N265" s="43" t="b">
        <f t="shared" si="118"/>
        <v>0</v>
      </c>
      <c r="O265" s="43" t="b">
        <f t="shared" si="133"/>
        <v>0</v>
      </c>
      <c r="P265" t="b">
        <f t="shared" si="119"/>
        <v>0</v>
      </c>
      <c r="Q265" s="43" t="b">
        <f t="shared" si="120"/>
        <v>1</v>
      </c>
      <c r="R265" s="43" t="b">
        <f t="shared" si="121"/>
        <v>0</v>
      </c>
      <c r="S265" s="43" t="b">
        <f t="shared" si="122"/>
        <v>0</v>
      </c>
      <c r="T265" t="b">
        <f t="shared" si="123"/>
        <v>0</v>
      </c>
      <c r="U265" t="b">
        <f t="shared" si="124"/>
        <v>0</v>
      </c>
      <c r="V265" t="b">
        <f t="shared" si="125"/>
        <v>0</v>
      </c>
      <c r="W265" t="b">
        <f t="shared" si="126"/>
        <v>0</v>
      </c>
      <c r="X265" t="b">
        <f t="shared" si="127"/>
        <v>0</v>
      </c>
      <c r="Y265" t="b">
        <f t="shared" si="128"/>
        <v>0</v>
      </c>
      <c r="Z265" t="b">
        <f t="shared" si="129"/>
        <v>0</v>
      </c>
      <c r="AA265" t="b">
        <f t="shared" si="130"/>
        <v>0</v>
      </c>
      <c r="AB265" t="b">
        <f t="shared" si="131"/>
        <v>0</v>
      </c>
    </row>
    <row r="266" spans="1:28" x14ac:dyDescent="0.35">
      <c r="A266" s="43">
        <f t="shared" si="134"/>
        <v>46530</v>
      </c>
      <c r="B266">
        <f t="shared" si="132"/>
        <v>7</v>
      </c>
      <c r="C266" s="19">
        <f t="shared" si="108"/>
        <v>0</v>
      </c>
      <c r="D266" s="19">
        <f t="shared" si="109"/>
        <v>0</v>
      </c>
      <c r="E266" s="19">
        <f t="shared" si="110"/>
        <v>0</v>
      </c>
      <c r="F266" s="19" t="b">
        <f t="shared" si="111"/>
        <v>0</v>
      </c>
      <c r="G266" s="19" t="str">
        <f t="shared" si="112"/>
        <v/>
      </c>
      <c r="H266" s="19" t="str">
        <f t="shared" si="113"/>
        <v/>
      </c>
      <c r="I266" s="19" t="str">
        <f t="shared" si="114"/>
        <v/>
      </c>
      <c r="J266">
        <f t="shared" si="115"/>
        <v>8</v>
      </c>
      <c r="K266" s="19">
        <f ca="1">OFFSET(Calendrier!$B$6,DAY(A266)-1,Paramétrage!J266*6+4)</f>
        <v>0</v>
      </c>
      <c r="L266" s="19" t="str">
        <f t="shared" si="116"/>
        <v/>
      </c>
      <c r="M266" s="43" t="b">
        <f t="shared" si="117"/>
        <v>0</v>
      </c>
      <c r="N266" s="43" t="b">
        <f t="shared" si="118"/>
        <v>0</v>
      </c>
      <c r="O266" s="43" t="b">
        <f t="shared" si="133"/>
        <v>0</v>
      </c>
      <c r="P266" t="b">
        <f t="shared" si="119"/>
        <v>0</v>
      </c>
      <c r="Q266" s="43" t="b">
        <f t="shared" si="120"/>
        <v>1</v>
      </c>
      <c r="R266" s="43" t="b">
        <f t="shared" si="121"/>
        <v>0</v>
      </c>
      <c r="S266" s="43" t="b">
        <f t="shared" si="122"/>
        <v>0</v>
      </c>
      <c r="T266" t="b">
        <f t="shared" si="123"/>
        <v>0</v>
      </c>
      <c r="U266" t="b">
        <f t="shared" si="124"/>
        <v>0</v>
      </c>
      <c r="V266" t="b">
        <f t="shared" si="125"/>
        <v>0</v>
      </c>
      <c r="W266" t="b">
        <f t="shared" si="126"/>
        <v>0</v>
      </c>
      <c r="X266" t="b">
        <f t="shared" si="127"/>
        <v>0</v>
      </c>
      <c r="Y266" t="b">
        <f t="shared" si="128"/>
        <v>0</v>
      </c>
      <c r="Z266" t="b">
        <f t="shared" si="129"/>
        <v>0</v>
      </c>
      <c r="AA266" t="b">
        <f t="shared" si="130"/>
        <v>0</v>
      </c>
      <c r="AB266" t="b">
        <f t="shared" si="131"/>
        <v>0</v>
      </c>
    </row>
    <row r="267" spans="1:28" x14ac:dyDescent="0.35">
      <c r="A267" s="43">
        <f t="shared" si="134"/>
        <v>46531</v>
      </c>
      <c r="B267">
        <f t="shared" si="132"/>
        <v>1</v>
      </c>
      <c r="C267" s="19">
        <f t="shared" si="108"/>
        <v>3.125E-2</v>
      </c>
      <c r="D267" s="19">
        <f t="shared" si="109"/>
        <v>0.33333333333333331</v>
      </c>
      <c r="E267" s="19">
        <f t="shared" si="110"/>
        <v>0.70833333333333337</v>
      </c>
      <c r="F267" s="19" t="b">
        <f t="shared" si="111"/>
        <v>0</v>
      </c>
      <c r="G267" s="19" t="str">
        <f t="shared" si="112"/>
        <v/>
      </c>
      <c r="H267" s="19" t="str">
        <f t="shared" si="113"/>
        <v/>
      </c>
      <c r="I267" s="19" t="str">
        <f t="shared" si="114"/>
        <v/>
      </c>
      <c r="J267">
        <f t="shared" si="115"/>
        <v>8</v>
      </c>
      <c r="K267" s="19">
        <f ca="1">OFFSET(Calendrier!$B$6,DAY(A267)-1,Paramétrage!J267*6+4)</f>
        <v>0.35763888888888895</v>
      </c>
      <c r="L267" s="19" t="str">
        <f t="shared" si="116"/>
        <v/>
      </c>
      <c r="M267" s="43" t="b">
        <f t="shared" si="117"/>
        <v>0</v>
      </c>
      <c r="N267" s="43" t="b">
        <f t="shared" si="118"/>
        <v>1</v>
      </c>
      <c r="O267" s="43" t="b">
        <f t="shared" si="133"/>
        <v>0</v>
      </c>
      <c r="P267" t="b">
        <f t="shared" si="119"/>
        <v>0</v>
      </c>
      <c r="Q267" s="43" t="b">
        <f t="shared" si="120"/>
        <v>0</v>
      </c>
      <c r="R267" s="43" t="b">
        <f t="shared" si="121"/>
        <v>0</v>
      </c>
      <c r="S267" s="43" t="b">
        <f t="shared" si="122"/>
        <v>0</v>
      </c>
      <c r="T267" t="b">
        <f t="shared" si="123"/>
        <v>0</v>
      </c>
      <c r="U267" t="b">
        <f t="shared" si="124"/>
        <v>0</v>
      </c>
      <c r="V267" t="b">
        <f t="shared" si="125"/>
        <v>0</v>
      </c>
      <c r="W267" t="b">
        <f t="shared" si="126"/>
        <v>0</v>
      </c>
      <c r="X267" t="b">
        <f t="shared" si="127"/>
        <v>0</v>
      </c>
      <c r="Y267" t="b">
        <f t="shared" si="128"/>
        <v>0</v>
      </c>
      <c r="Z267" t="b">
        <f t="shared" si="129"/>
        <v>0</v>
      </c>
      <c r="AA267" t="b">
        <f t="shared" si="130"/>
        <v>0</v>
      </c>
      <c r="AB267" t="b">
        <f t="shared" si="131"/>
        <v>0</v>
      </c>
    </row>
    <row r="268" spans="1:28" x14ac:dyDescent="0.35">
      <c r="A268" s="43">
        <f t="shared" si="134"/>
        <v>46532</v>
      </c>
      <c r="B268">
        <f t="shared" si="132"/>
        <v>2</v>
      </c>
      <c r="C268" s="19">
        <f t="shared" si="108"/>
        <v>3.125E-2</v>
      </c>
      <c r="D268" s="19">
        <f t="shared" si="109"/>
        <v>0.33333333333333331</v>
      </c>
      <c r="E268" s="19">
        <f t="shared" si="110"/>
        <v>0.75</v>
      </c>
      <c r="F268" s="19" t="b">
        <f t="shared" si="111"/>
        <v>0</v>
      </c>
      <c r="G268" s="19" t="str">
        <f t="shared" si="112"/>
        <v/>
      </c>
      <c r="H268" s="19" t="str">
        <f t="shared" si="113"/>
        <v/>
      </c>
      <c r="I268" s="19" t="str">
        <f t="shared" si="114"/>
        <v/>
      </c>
      <c r="J268">
        <f t="shared" si="115"/>
        <v>8</v>
      </c>
      <c r="K268" s="19">
        <f ca="1">OFFSET(Calendrier!$B$6,DAY(A268)-1,Paramétrage!J268*6+4)</f>
        <v>0.39930555555555558</v>
      </c>
      <c r="L268" s="19" t="str">
        <f t="shared" si="116"/>
        <v/>
      </c>
      <c r="M268" s="43" t="b">
        <f t="shared" si="117"/>
        <v>0</v>
      </c>
      <c r="N268" s="43" t="b">
        <f t="shared" si="118"/>
        <v>1</v>
      </c>
      <c r="O268" s="43" t="b">
        <f t="shared" si="133"/>
        <v>0</v>
      </c>
      <c r="P268" t="b">
        <f t="shared" si="119"/>
        <v>0</v>
      </c>
      <c r="Q268" s="43" t="b">
        <f t="shared" si="120"/>
        <v>0</v>
      </c>
      <c r="R268" s="43" t="b">
        <f t="shared" si="121"/>
        <v>0</v>
      </c>
      <c r="S268" s="43" t="b">
        <f t="shared" si="122"/>
        <v>0</v>
      </c>
      <c r="T268" t="b">
        <f t="shared" si="123"/>
        <v>0</v>
      </c>
      <c r="U268" t="b">
        <f t="shared" si="124"/>
        <v>0</v>
      </c>
      <c r="V268" t="b">
        <f t="shared" si="125"/>
        <v>0</v>
      </c>
      <c r="W268" t="b">
        <f t="shared" si="126"/>
        <v>0</v>
      </c>
      <c r="X268" t="b">
        <f t="shared" si="127"/>
        <v>0</v>
      </c>
      <c r="Y268" t="b">
        <f t="shared" si="128"/>
        <v>0</v>
      </c>
      <c r="Z268" t="b">
        <f t="shared" si="129"/>
        <v>0</v>
      </c>
      <c r="AA268" t="b">
        <f t="shared" si="130"/>
        <v>0</v>
      </c>
      <c r="AB268" t="b">
        <f t="shared" si="131"/>
        <v>0</v>
      </c>
    </row>
    <row r="269" spans="1:28" x14ac:dyDescent="0.35">
      <c r="A269" s="43">
        <f t="shared" si="134"/>
        <v>46533</v>
      </c>
      <c r="B269">
        <f t="shared" si="132"/>
        <v>3</v>
      </c>
      <c r="C269" s="19">
        <f t="shared" si="108"/>
        <v>0</v>
      </c>
      <c r="D269" s="19">
        <f t="shared" si="109"/>
        <v>0.33333333333333331</v>
      </c>
      <c r="E269" s="19">
        <f t="shared" si="110"/>
        <v>0.54166666666666663</v>
      </c>
      <c r="F269" s="19" t="b">
        <f t="shared" si="111"/>
        <v>0</v>
      </c>
      <c r="G269" s="19" t="str">
        <f t="shared" si="112"/>
        <v/>
      </c>
      <c r="H269" s="19" t="str">
        <f t="shared" si="113"/>
        <v/>
      </c>
      <c r="I269" s="19" t="str">
        <f t="shared" si="114"/>
        <v/>
      </c>
      <c r="J269">
        <f t="shared" si="115"/>
        <v>8</v>
      </c>
      <c r="K269" s="19">
        <f ca="1">OFFSET(Calendrier!$B$6,DAY(A269)-1,Paramétrage!J269*6+4)</f>
        <v>0.20833333333333331</v>
      </c>
      <c r="L269" s="19" t="str">
        <f t="shared" si="116"/>
        <v/>
      </c>
      <c r="M269" s="43" t="b">
        <f t="shared" si="117"/>
        <v>0</v>
      </c>
      <c r="N269" s="43" t="b">
        <f t="shared" si="118"/>
        <v>1</v>
      </c>
      <c r="O269" s="43" t="b">
        <f t="shared" si="133"/>
        <v>0</v>
      </c>
      <c r="P269" t="b">
        <f t="shared" si="119"/>
        <v>0</v>
      </c>
      <c r="Q269" s="43" t="b">
        <f t="shared" si="120"/>
        <v>0</v>
      </c>
      <c r="R269" s="43" t="b">
        <f t="shared" si="121"/>
        <v>0</v>
      </c>
      <c r="S269" s="43" t="b">
        <f t="shared" si="122"/>
        <v>0</v>
      </c>
      <c r="T269" t="b">
        <f t="shared" si="123"/>
        <v>0</v>
      </c>
      <c r="U269" t="b">
        <f t="shared" si="124"/>
        <v>0</v>
      </c>
      <c r="V269" t="b">
        <f t="shared" si="125"/>
        <v>0</v>
      </c>
      <c r="W269" t="b">
        <f t="shared" si="126"/>
        <v>0</v>
      </c>
      <c r="X269" t="b">
        <f t="shared" si="127"/>
        <v>0</v>
      </c>
      <c r="Y269" t="b">
        <f t="shared" si="128"/>
        <v>0</v>
      </c>
      <c r="Z269" t="b">
        <f t="shared" si="129"/>
        <v>0</v>
      </c>
      <c r="AA269" t="b">
        <f t="shared" si="130"/>
        <v>0</v>
      </c>
      <c r="AB269" t="b">
        <f t="shared" si="131"/>
        <v>0</v>
      </c>
    </row>
    <row r="270" spans="1:28" x14ac:dyDescent="0.35">
      <c r="A270" s="43">
        <f t="shared" si="134"/>
        <v>46534</v>
      </c>
      <c r="B270">
        <f t="shared" si="132"/>
        <v>4</v>
      </c>
      <c r="C270" s="19">
        <f t="shared" si="108"/>
        <v>3.125E-2</v>
      </c>
      <c r="D270" s="19">
        <f t="shared" si="109"/>
        <v>0.33333333333333331</v>
      </c>
      <c r="E270" s="19">
        <f t="shared" si="110"/>
        <v>0.70833333333333337</v>
      </c>
      <c r="F270" s="19" t="b">
        <f t="shared" si="111"/>
        <v>0</v>
      </c>
      <c r="G270" s="19" t="str">
        <f t="shared" si="112"/>
        <v/>
      </c>
      <c r="H270" s="19" t="str">
        <f t="shared" si="113"/>
        <v/>
      </c>
      <c r="I270" s="19" t="str">
        <f t="shared" si="114"/>
        <v/>
      </c>
      <c r="J270">
        <f t="shared" si="115"/>
        <v>8</v>
      </c>
      <c r="K270" s="19">
        <f ca="1">OFFSET(Calendrier!$B$6,DAY(A270)-1,Paramétrage!J270*6+4)</f>
        <v>0.35763888888888895</v>
      </c>
      <c r="L270" s="19" t="str">
        <f t="shared" si="116"/>
        <v/>
      </c>
      <c r="M270" s="43" t="b">
        <f t="shared" si="117"/>
        <v>0</v>
      </c>
      <c r="N270" s="43" t="b">
        <f t="shared" si="118"/>
        <v>1</v>
      </c>
      <c r="O270" s="43" t="b">
        <f t="shared" si="133"/>
        <v>0</v>
      </c>
      <c r="P270" t="b">
        <f t="shared" si="119"/>
        <v>0</v>
      </c>
      <c r="Q270" s="43" t="b">
        <f t="shared" si="120"/>
        <v>0</v>
      </c>
      <c r="R270" s="43" t="b">
        <f t="shared" si="121"/>
        <v>0</v>
      </c>
      <c r="S270" s="43" t="b">
        <f t="shared" si="122"/>
        <v>0</v>
      </c>
      <c r="T270" t="b">
        <f t="shared" si="123"/>
        <v>0</v>
      </c>
      <c r="U270" t="b">
        <f t="shared" si="124"/>
        <v>0</v>
      </c>
      <c r="V270" t="b">
        <f t="shared" si="125"/>
        <v>0</v>
      </c>
      <c r="W270" t="b">
        <f t="shared" si="126"/>
        <v>0</v>
      </c>
      <c r="X270" t="b">
        <f t="shared" si="127"/>
        <v>0</v>
      </c>
      <c r="Y270" t="b">
        <f t="shared" si="128"/>
        <v>0</v>
      </c>
      <c r="Z270" t="b">
        <f t="shared" si="129"/>
        <v>0</v>
      </c>
      <c r="AA270" t="b">
        <f t="shared" si="130"/>
        <v>0</v>
      </c>
      <c r="AB270" t="b">
        <f t="shared" si="131"/>
        <v>0</v>
      </c>
    </row>
    <row r="271" spans="1:28" x14ac:dyDescent="0.35">
      <c r="A271" s="43">
        <f t="shared" si="134"/>
        <v>46535</v>
      </c>
      <c r="B271">
        <f t="shared" si="132"/>
        <v>5</v>
      </c>
      <c r="C271" s="19">
        <f t="shared" si="108"/>
        <v>0</v>
      </c>
      <c r="D271" s="19">
        <f t="shared" si="109"/>
        <v>0.33333333333333331</v>
      </c>
      <c r="E271" s="19">
        <f t="shared" si="110"/>
        <v>0.70833333333333337</v>
      </c>
      <c r="F271" s="19" t="b">
        <f t="shared" si="111"/>
        <v>0</v>
      </c>
      <c r="G271" s="19" t="str">
        <f t="shared" si="112"/>
        <v/>
      </c>
      <c r="H271" s="19" t="str">
        <f t="shared" si="113"/>
        <v/>
      </c>
      <c r="I271" s="19" t="str">
        <f t="shared" si="114"/>
        <v/>
      </c>
      <c r="J271">
        <f t="shared" si="115"/>
        <v>8</v>
      </c>
      <c r="K271" s="19">
        <f ca="1">OFFSET(Calendrier!$B$6,DAY(A271)-1,Paramétrage!J271*6+4)</f>
        <v>0.38888888888888895</v>
      </c>
      <c r="L271" s="19" t="str">
        <f t="shared" si="116"/>
        <v/>
      </c>
      <c r="M271" s="43" t="b">
        <f t="shared" si="117"/>
        <v>0</v>
      </c>
      <c r="N271" s="43" t="b">
        <f t="shared" si="118"/>
        <v>1</v>
      </c>
      <c r="O271" s="43" t="b">
        <f t="shared" si="133"/>
        <v>0</v>
      </c>
      <c r="P271" t="b">
        <f t="shared" si="119"/>
        <v>0</v>
      </c>
      <c r="Q271" s="43" t="b">
        <f t="shared" si="120"/>
        <v>0</v>
      </c>
      <c r="R271" s="43" t="b">
        <f t="shared" si="121"/>
        <v>0</v>
      </c>
      <c r="S271" s="43" t="b">
        <f t="shared" si="122"/>
        <v>0</v>
      </c>
      <c r="T271" t="b">
        <f t="shared" si="123"/>
        <v>0</v>
      </c>
      <c r="U271" t="b">
        <f t="shared" si="124"/>
        <v>0</v>
      </c>
      <c r="V271" t="b">
        <f t="shared" si="125"/>
        <v>0</v>
      </c>
      <c r="W271" t="b">
        <f t="shared" si="126"/>
        <v>0</v>
      </c>
      <c r="X271" t="b">
        <f t="shared" si="127"/>
        <v>0</v>
      </c>
      <c r="Y271" t="b">
        <f t="shared" si="128"/>
        <v>0</v>
      </c>
      <c r="Z271" t="b">
        <f t="shared" si="129"/>
        <v>0</v>
      </c>
      <c r="AA271" t="b">
        <f t="shared" si="130"/>
        <v>0</v>
      </c>
      <c r="AB271" t="b">
        <f t="shared" si="131"/>
        <v>0</v>
      </c>
    </row>
    <row r="272" spans="1:28" x14ac:dyDescent="0.35">
      <c r="A272" s="43">
        <f t="shared" si="134"/>
        <v>46536</v>
      </c>
      <c r="B272">
        <f t="shared" si="132"/>
        <v>6</v>
      </c>
      <c r="C272" s="19">
        <f t="shared" si="108"/>
        <v>0</v>
      </c>
      <c r="D272" s="19">
        <f t="shared" si="109"/>
        <v>0</v>
      </c>
      <c r="E272" s="19">
        <f t="shared" si="110"/>
        <v>0</v>
      </c>
      <c r="F272" s="19" t="b">
        <f t="shared" si="111"/>
        <v>0</v>
      </c>
      <c r="G272" s="19" t="str">
        <f t="shared" si="112"/>
        <v/>
      </c>
      <c r="H272" s="19" t="str">
        <f t="shared" si="113"/>
        <v/>
      </c>
      <c r="I272" s="19" t="str">
        <f t="shared" si="114"/>
        <v/>
      </c>
      <c r="J272">
        <f t="shared" si="115"/>
        <v>8</v>
      </c>
      <c r="K272" s="19">
        <f ca="1">OFFSET(Calendrier!$B$6,DAY(A272)-1,Paramétrage!J272*6+4)</f>
        <v>0</v>
      </c>
      <c r="L272" s="19" t="str">
        <f t="shared" si="116"/>
        <v/>
      </c>
      <c r="M272" s="43" t="b">
        <f t="shared" si="117"/>
        <v>0</v>
      </c>
      <c r="N272" s="43" t="b">
        <f t="shared" si="118"/>
        <v>0</v>
      </c>
      <c r="O272" s="43" t="b">
        <f t="shared" si="133"/>
        <v>0</v>
      </c>
      <c r="P272" t="b">
        <f t="shared" si="119"/>
        <v>0</v>
      </c>
      <c r="Q272" s="43" t="b">
        <f t="shared" si="120"/>
        <v>1</v>
      </c>
      <c r="R272" s="43" t="b">
        <f t="shared" si="121"/>
        <v>0</v>
      </c>
      <c r="S272" s="43" t="b">
        <f t="shared" si="122"/>
        <v>0</v>
      </c>
      <c r="T272" t="b">
        <f t="shared" si="123"/>
        <v>0</v>
      </c>
      <c r="U272" t="b">
        <f t="shared" si="124"/>
        <v>0</v>
      </c>
      <c r="V272" t="b">
        <f t="shared" si="125"/>
        <v>0</v>
      </c>
      <c r="W272" t="b">
        <f t="shared" si="126"/>
        <v>0</v>
      </c>
      <c r="X272" t="b">
        <f t="shared" si="127"/>
        <v>0</v>
      </c>
      <c r="Y272" t="b">
        <f t="shared" si="128"/>
        <v>0</v>
      </c>
      <c r="Z272" t="b">
        <f t="shared" si="129"/>
        <v>0</v>
      </c>
      <c r="AA272" t="b">
        <f t="shared" si="130"/>
        <v>0</v>
      </c>
      <c r="AB272" t="b">
        <f t="shared" si="131"/>
        <v>0</v>
      </c>
    </row>
    <row r="273" spans="1:28" x14ac:dyDescent="0.35">
      <c r="A273" s="43">
        <f t="shared" si="134"/>
        <v>46537</v>
      </c>
      <c r="B273">
        <f t="shared" si="132"/>
        <v>7</v>
      </c>
      <c r="C273" s="19">
        <f t="shared" si="108"/>
        <v>0</v>
      </c>
      <c r="D273" s="19">
        <f t="shared" si="109"/>
        <v>0</v>
      </c>
      <c r="E273" s="19">
        <f t="shared" si="110"/>
        <v>0</v>
      </c>
      <c r="F273" s="19" t="b">
        <f t="shared" si="111"/>
        <v>0</v>
      </c>
      <c r="G273" s="19" t="str">
        <f t="shared" si="112"/>
        <v/>
      </c>
      <c r="H273" s="19" t="str">
        <f t="shared" si="113"/>
        <v/>
      </c>
      <c r="I273" s="19" t="str">
        <f t="shared" si="114"/>
        <v/>
      </c>
      <c r="J273">
        <f t="shared" si="115"/>
        <v>8</v>
      </c>
      <c r="K273" s="19">
        <f ca="1">OFFSET(Calendrier!$B$6,DAY(A273)-1,Paramétrage!J273*6+4)</f>
        <v>0</v>
      </c>
      <c r="L273" s="19" t="str">
        <f t="shared" si="116"/>
        <v/>
      </c>
      <c r="M273" s="43" t="b">
        <f t="shared" si="117"/>
        <v>0</v>
      </c>
      <c r="N273" s="43" t="b">
        <f t="shared" si="118"/>
        <v>0</v>
      </c>
      <c r="O273" s="43" t="b">
        <f t="shared" si="133"/>
        <v>0</v>
      </c>
      <c r="P273" t="b">
        <f t="shared" si="119"/>
        <v>0</v>
      </c>
      <c r="Q273" s="43" t="b">
        <f t="shared" si="120"/>
        <v>1</v>
      </c>
      <c r="R273" s="43" t="b">
        <f t="shared" si="121"/>
        <v>0</v>
      </c>
      <c r="S273" s="43" t="b">
        <f t="shared" si="122"/>
        <v>0</v>
      </c>
      <c r="T273" t="b">
        <f t="shared" si="123"/>
        <v>0</v>
      </c>
      <c r="U273" t="b">
        <f t="shared" si="124"/>
        <v>0</v>
      </c>
      <c r="V273" t="b">
        <f t="shared" si="125"/>
        <v>0</v>
      </c>
      <c r="W273" t="b">
        <f t="shared" si="126"/>
        <v>0</v>
      </c>
      <c r="X273" t="b">
        <f t="shared" si="127"/>
        <v>0</v>
      </c>
      <c r="Y273" t="b">
        <f t="shared" si="128"/>
        <v>0</v>
      </c>
      <c r="Z273" t="b">
        <f t="shared" si="129"/>
        <v>0</v>
      </c>
      <c r="AA273" t="b">
        <f t="shared" si="130"/>
        <v>0</v>
      </c>
      <c r="AB273" t="b">
        <f t="shared" si="131"/>
        <v>0</v>
      </c>
    </row>
    <row r="274" spans="1:28" x14ac:dyDescent="0.35">
      <c r="A274" s="43">
        <f t="shared" si="134"/>
        <v>46538</v>
      </c>
      <c r="B274">
        <f t="shared" si="132"/>
        <v>1</v>
      </c>
      <c r="C274" s="19">
        <f t="shared" si="108"/>
        <v>3.125E-2</v>
      </c>
      <c r="D274" s="19">
        <f t="shared" si="109"/>
        <v>0.33333333333333331</v>
      </c>
      <c r="E274" s="19">
        <f t="shared" si="110"/>
        <v>0.70833333333333337</v>
      </c>
      <c r="F274" s="19" t="b">
        <f t="shared" si="111"/>
        <v>0</v>
      </c>
      <c r="G274" s="19" t="str">
        <f t="shared" si="112"/>
        <v/>
      </c>
      <c r="H274" s="19" t="str">
        <f t="shared" si="113"/>
        <v/>
      </c>
      <c r="I274" s="19" t="str">
        <f t="shared" si="114"/>
        <v/>
      </c>
      <c r="J274">
        <f t="shared" si="115"/>
        <v>8</v>
      </c>
      <c r="K274" s="19">
        <f ca="1">OFFSET(Calendrier!$B$6,DAY(A274)-1,Paramétrage!J274*6+4)</f>
        <v>0.35763888888888895</v>
      </c>
      <c r="L274" s="19" t="str">
        <f t="shared" si="116"/>
        <v/>
      </c>
      <c r="M274" s="43" t="b">
        <f t="shared" si="117"/>
        <v>0</v>
      </c>
      <c r="N274" s="43" t="b">
        <f t="shared" si="118"/>
        <v>1</v>
      </c>
      <c r="O274" s="43" t="b">
        <f t="shared" si="133"/>
        <v>0</v>
      </c>
      <c r="P274" t="b">
        <f t="shared" si="119"/>
        <v>0</v>
      </c>
      <c r="Q274" s="43" t="b">
        <f t="shared" si="120"/>
        <v>0</v>
      </c>
      <c r="R274" s="43" t="b">
        <f t="shared" si="121"/>
        <v>0</v>
      </c>
      <c r="S274" s="43" t="b">
        <f t="shared" si="122"/>
        <v>0</v>
      </c>
      <c r="T274" t="b">
        <f t="shared" si="123"/>
        <v>0</v>
      </c>
      <c r="U274" t="b">
        <f t="shared" si="124"/>
        <v>0</v>
      </c>
      <c r="V274" t="b">
        <f t="shared" si="125"/>
        <v>0</v>
      </c>
      <c r="W274" t="b">
        <f t="shared" si="126"/>
        <v>0</v>
      </c>
      <c r="X274" t="b">
        <f t="shared" si="127"/>
        <v>0</v>
      </c>
      <c r="Y274" t="b">
        <f t="shared" si="128"/>
        <v>0</v>
      </c>
      <c r="Z274" t="b">
        <f t="shared" si="129"/>
        <v>0</v>
      </c>
      <c r="AA274" t="b">
        <f t="shared" si="130"/>
        <v>0</v>
      </c>
      <c r="AB274" t="b">
        <f t="shared" si="131"/>
        <v>0</v>
      </c>
    </row>
    <row r="275" spans="1:28" x14ac:dyDescent="0.35">
      <c r="A275" s="43">
        <f t="shared" si="134"/>
        <v>46539</v>
      </c>
      <c r="B275">
        <f t="shared" si="132"/>
        <v>2</v>
      </c>
      <c r="C275" s="19">
        <f t="shared" si="108"/>
        <v>3.125E-2</v>
      </c>
      <c r="D275" s="19">
        <f t="shared" si="109"/>
        <v>0.33333333333333331</v>
      </c>
      <c r="E275" s="19">
        <f t="shared" si="110"/>
        <v>0.75</v>
      </c>
      <c r="F275" s="19" t="b">
        <f t="shared" si="111"/>
        <v>0</v>
      </c>
      <c r="G275" s="19" t="str">
        <f t="shared" si="112"/>
        <v/>
      </c>
      <c r="H275" s="19" t="str">
        <f t="shared" si="113"/>
        <v/>
      </c>
      <c r="I275" s="19" t="str">
        <f t="shared" si="114"/>
        <v/>
      </c>
      <c r="J275">
        <f t="shared" si="115"/>
        <v>9</v>
      </c>
      <c r="K275" s="19">
        <f ca="1">OFFSET(Calendrier!$B$6,DAY(A275)-1,Paramétrage!J275*6+4)</f>
        <v>0.39930555555555558</v>
      </c>
      <c r="L275" s="19" t="str">
        <f t="shared" si="116"/>
        <v/>
      </c>
      <c r="M275" s="43" t="b">
        <f t="shared" si="117"/>
        <v>0</v>
      </c>
      <c r="N275" s="43" t="b">
        <f t="shared" si="118"/>
        <v>1</v>
      </c>
      <c r="O275" s="43" t="b">
        <f t="shared" si="133"/>
        <v>0</v>
      </c>
      <c r="P275" t="b">
        <f t="shared" si="119"/>
        <v>0</v>
      </c>
      <c r="Q275" s="43" t="b">
        <f t="shared" si="120"/>
        <v>0</v>
      </c>
      <c r="R275" s="43" t="b">
        <f t="shared" si="121"/>
        <v>0</v>
      </c>
      <c r="S275" s="43" t="b">
        <f t="shared" si="122"/>
        <v>0</v>
      </c>
      <c r="T275" t="b">
        <f t="shared" si="123"/>
        <v>0</v>
      </c>
      <c r="U275" t="b">
        <f t="shared" si="124"/>
        <v>0</v>
      </c>
      <c r="V275" t="b">
        <f t="shared" si="125"/>
        <v>0</v>
      </c>
      <c r="W275" t="b">
        <f t="shared" si="126"/>
        <v>0</v>
      </c>
      <c r="X275" t="b">
        <f t="shared" si="127"/>
        <v>0</v>
      </c>
      <c r="Y275" t="b">
        <f t="shared" si="128"/>
        <v>0</v>
      </c>
      <c r="Z275" t="b">
        <f t="shared" si="129"/>
        <v>0</v>
      </c>
      <c r="AA275" t="b">
        <f t="shared" si="130"/>
        <v>0</v>
      </c>
      <c r="AB275" t="b">
        <f t="shared" si="131"/>
        <v>0</v>
      </c>
    </row>
    <row r="276" spans="1:28" x14ac:dyDescent="0.35">
      <c r="A276" s="43">
        <f t="shared" si="134"/>
        <v>46540</v>
      </c>
      <c r="B276">
        <f t="shared" si="132"/>
        <v>3</v>
      </c>
      <c r="C276" s="19">
        <f t="shared" si="108"/>
        <v>0</v>
      </c>
      <c r="D276" s="19">
        <f t="shared" si="109"/>
        <v>0.33333333333333331</v>
      </c>
      <c r="E276" s="19">
        <f t="shared" si="110"/>
        <v>0.54166666666666663</v>
      </c>
      <c r="F276" s="19" t="b">
        <f t="shared" si="111"/>
        <v>0</v>
      </c>
      <c r="G276" s="19" t="str">
        <f t="shared" si="112"/>
        <v/>
      </c>
      <c r="H276" s="19" t="str">
        <f t="shared" si="113"/>
        <v/>
      </c>
      <c r="I276" s="19" t="str">
        <f t="shared" si="114"/>
        <v/>
      </c>
      <c r="J276">
        <f t="shared" si="115"/>
        <v>9</v>
      </c>
      <c r="K276" s="19">
        <f ca="1">OFFSET(Calendrier!$B$6,DAY(A276)-1,Paramétrage!J276*6+4)</f>
        <v>0.20833333333333331</v>
      </c>
      <c r="L276" s="19" t="str">
        <f t="shared" si="116"/>
        <v/>
      </c>
      <c r="M276" s="43" t="b">
        <f t="shared" si="117"/>
        <v>0</v>
      </c>
      <c r="N276" s="43" t="b">
        <f t="shared" si="118"/>
        <v>1</v>
      </c>
      <c r="O276" s="43" t="b">
        <f t="shared" si="133"/>
        <v>0</v>
      </c>
      <c r="P276" t="b">
        <f t="shared" si="119"/>
        <v>0</v>
      </c>
      <c r="Q276" s="43" t="b">
        <f t="shared" si="120"/>
        <v>0</v>
      </c>
      <c r="R276" s="43" t="b">
        <f t="shared" si="121"/>
        <v>0</v>
      </c>
      <c r="S276" s="43" t="b">
        <f t="shared" si="122"/>
        <v>0</v>
      </c>
      <c r="T276" t="b">
        <f t="shared" si="123"/>
        <v>0</v>
      </c>
      <c r="U276" t="b">
        <f t="shared" si="124"/>
        <v>0</v>
      </c>
      <c r="V276" t="b">
        <f t="shared" si="125"/>
        <v>0</v>
      </c>
      <c r="W276" t="b">
        <f t="shared" si="126"/>
        <v>0</v>
      </c>
      <c r="X276" t="b">
        <f t="shared" si="127"/>
        <v>0</v>
      </c>
      <c r="Y276" t="b">
        <f t="shared" si="128"/>
        <v>0</v>
      </c>
      <c r="Z276" t="b">
        <f t="shared" si="129"/>
        <v>0</v>
      </c>
      <c r="AA276" t="b">
        <f t="shared" si="130"/>
        <v>0</v>
      </c>
      <c r="AB276" t="b">
        <f t="shared" si="131"/>
        <v>0</v>
      </c>
    </row>
    <row r="277" spans="1:28" x14ac:dyDescent="0.35">
      <c r="A277" s="43">
        <f t="shared" si="134"/>
        <v>46541</v>
      </c>
      <c r="B277">
        <f t="shared" si="132"/>
        <v>4</v>
      </c>
      <c r="C277" s="19">
        <f t="shared" si="108"/>
        <v>3.125E-2</v>
      </c>
      <c r="D277" s="19">
        <f t="shared" si="109"/>
        <v>0.33333333333333331</v>
      </c>
      <c r="E277" s="19">
        <f t="shared" si="110"/>
        <v>0.70833333333333337</v>
      </c>
      <c r="F277" s="19" t="b">
        <f t="shared" si="111"/>
        <v>0</v>
      </c>
      <c r="G277" s="19" t="str">
        <f t="shared" si="112"/>
        <v/>
      </c>
      <c r="H277" s="19" t="str">
        <f t="shared" si="113"/>
        <v/>
      </c>
      <c r="I277" s="19" t="str">
        <f t="shared" si="114"/>
        <v/>
      </c>
      <c r="J277">
        <f t="shared" si="115"/>
        <v>9</v>
      </c>
      <c r="K277" s="19">
        <f ca="1">OFFSET(Calendrier!$B$6,DAY(A277)-1,Paramétrage!J277*6+4)</f>
        <v>0.35763888888888895</v>
      </c>
      <c r="L277" s="19" t="str">
        <f t="shared" si="116"/>
        <v/>
      </c>
      <c r="M277" s="43" t="b">
        <f t="shared" si="117"/>
        <v>0</v>
      </c>
      <c r="N277" s="43" t="b">
        <f t="shared" si="118"/>
        <v>1</v>
      </c>
      <c r="O277" s="43" t="b">
        <f t="shared" si="133"/>
        <v>0</v>
      </c>
      <c r="P277" t="b">
        <f t="shared" si="119"/>
        <v>0</v>
      </c>
      <c r="Q277" s="43" t="b">
        <f t="shared" si="120"/>
        <v>0</v>
      </c>
      <c r="R277" s="43" t="b">
        <f t="shared" si="121"/>
        <v>0</v>
      </c>
      <c r="S277" s="43" t="b">
        <f t="shared" si="122"/>
        <v>0</v>
      </c>
      <c r="T277" t="b">
        <f t="shared" si="123"/>
        <v>0</v>
      </c>
      <c r="U277" t="b">
        <f t="shared" si="124"/>
        <v>0</v>
      </c>
      <c r="V277" t="b">
        <f t="shared" si="125"/>
        <v>0</v>
      </c>
      <c r="W277" t="b">
        <f t="shared" si="126"/>
        <v>0</v>
      </c>
      <c r="X277" t="b">
        <f t="shared" si="127"/>
        <v>0</v>
      </c>
      <c r="Y277" t="b">
        <f t="shared" si="128"/>
        <v>0</v>
      </c>
      <c r="Z277" t="b">
        <f t="shared" si="129"/>
        <v>0</v>
      </c>
      <c r="AA277" t="b">
        <f t="shared" si="130"/>
        <v>0</v>
      </c>
      <c r="AB277" t="b">
        <f t="shared" si="131"/>
        <v>0</v>
      </c>
    </row>
    <row r="278" spans="1:28" x14ac:dyDescent="0.35">
      <c r="A278" s="43">
        <f t="shared" si="134"/>
        <v>46542</v>
      </c>
      <c r="B278">
        <f t="shared" si="132"/>
        <v>5</v>
      </c>
      <c r="C278" s="19">
        <f t="shared" si="108"/>
        <v>0</v>
      </c>
      <c r="D278" s="19">
        <f t="shared" si="109"/>
        <v>0.33333333333333331</v>
      </c>
      <c r="E278" s="19">
        <f t="shared" si="110"/>
        <v>0.70833333333333337</v>
      </c>
      <c r="F278" s="19" t="b">
        <f t="shared" si="111"/>
        <v>0</v>
      </c>
      <c r="G278" s="19" t="str">
        <f t="shared" si="112"/>
        <v/>
      </c>
      <c r="H278" s="19" t="str">
        <f t="shared" si="113"/>
        <v/>
      </c>
      <c r="I278" s="19" t="str">
        <f t="shared" si="114"/>
        <v/>
      </c>
      <c r="J278">
        <f t="shared" si="115"/>
        <v>9</v>
      </c>
      <c r="K278" s="19">
        <f ca="1">OFFSET(Calendrier!$B$6,DAY(A278)-1,Paramétrage!J278*6+4)</f>
        <v>0.38888888888888895</v>
      </c>
      <c r="L278" s="19" t="str">
        <f t="shared" si="116"/>
        <v/>
      </c>
      <c r="M278" s="43" t="b">
        <f t="shared" si="117"/>
        <v>0</v>
      </c>
      <c r="N278" s="43" t="b">
        <f t="shared" si="118"/>
        <v>1</v>
      </c>
      <c r="O278" s="43" t="b">
        <f t="shared" si="133"/>
        <v>0</v>
      </c>
      <c r="P278" t="b">
        <f t="shared" si="119"/>
        <v>0</v>
      </c>
      <c r="Q278" s="43" t="b">
        <f t="shared" si="120"/>
        <v>0</v>
      </c>
      <c r="R278" s="43" t="b">
        <f t="shared" si="121"/>
        <v>0</v>
      </c>
      <c r="S278" s="43" t="b">
        <f t="shared" si="122"/>
        <v>0</v>
      </c>
      <c r="T278" t="b">
        <f t="shared" si="123"/>
        <v>0</v>
      </c>
      <c r="U278" t="b">
        <f t="shared" si="124"/>
        <v>0</v>
      </c>
      <c r="V278" t="b">
        <f t="shared" si="125"/>
        <v>0</v>
      </c>
      <c r="W278" t="b">
        <f t="shared" si="126"/>
        <v>0</v>
      </c>
      <c r="X278" t="b">
        <f t="shared" si="127"/>
        <v>0</v>
      </c>
      <c r="Y278" t="b">
        <f t="shared" si="128"/>
        <v>0</v>
      </c>
      <c r="Z278" t="b">
        <f t="shared" si="129"/>
        <v>0</v>
      </c>
      <c r="AA278" t="b">
        <f t="shared" si="130"/>
        <v>0</v>
      </c>
      <c r="AB278" t="b">
        <f t="shared" si="131"/>
        <v>0</v>
      </c>
    </row>
    <row r="279" spans="1:28" x14ac:dyDescent="0.35">
      <c r="A279" s="43">
        <f t="shared" si="134"/>
        <v>46543</v>
      </c>
      <c r="B279">
        <f t="shared" si="132"/>
        <v>6</v>
      </c>
      <c r="C279" s="19">
        <f t="shared" si="108"/>
        <v>0</v>
      </c>
      <c r="D279" s="19">
        <f t="shared" si="109"/>
        <v>0</v>
      </c>
      <c r="E279" s="19">
        <f t="shared" si="110"/>
        <v>0</v>
      </c>
      <c r="F279" s="19" t="b">
        <f t="shared" si="111"/>
        <v>0</v>
      </c>
      <c r="G279" s="19" t="str">
        <f t="shared" si="112"/>
        <v/>
      </c>
      <c r="H279" s="19" t="str">
        <f t="shared" si="113"/>
        <v/>
      </c>
      <c r="I279" s="19" t="str">
        <f t="shared" si="114"/>
        <v/>
      </c>
      <c r="J279">
        <f t="shared" si="115"/>
        <v>9</v>
      </c>
      <c r="K279" s="19">
        <f ca="1">OFFSET(Calendrier!$B$6,DAY(A279)-1,Paramétrage!J279*6+4)</f>
        <v>0</v>
      </c>
      <c r="L279" s="19" t="str">
        <f t="shared" si="116"/>
        <v/>
      </c>
      <c r="M279" s="43" t="b">
        <f t="shared" si="117"/>
        <v>0</v>
      </c>
      <c r="N279" s="43" t="b">
        <f t="shared" si="118"/>
        <v>0</v>
      </c>
      <c r="O279" s="43" t="b">
        <f t="shared" si="133"/>
        <v>0</v>
      </c>
      <c r="P279" t="b">
        <f t="shared" si="119"/>
        <v>0</v>
      </c>
      <c r="Q279" s="43" t="b">
        <f t="shared" si="120"/>
        <v>1</v>
      </c>
      <c r="R279" s="43" t="b">
        <f t="shared" si="121"/>
        <v>0</v>
      </c>
      <c r="S279" s="43" t="b">
        <f t="shared" si="122"/>
        <v>0</v>
      </c>
      <c r="T279" t="b">
        <f t="shared" si="123"/>
        <v>0</v>
      </c>
      <c r="U279" t="b">
        <f t="shared" si="124"/>
        <v>0</v>
      </c>
      <c r="V279" t="b">
        <f t="shared" si="125"/>
        <v>0</v>
      </c>
      <c r="W279" t="b">
        <f t="shared" si="126"/>
        <v>0</v>
      </c>
      <c r="X279" t="b">
        <f t="shared" si="127"/>
        <v>0</v>
      </c>
      <c r="Y279" t="b">
        <f t="shared" si="128"/>
        <v>0</v>
      </c>
      <c r="Z279" t="b">
        <f t="shared" si="129"/>
        <v>0</v>
      </c>
      <c r="AA279" t="b">
        <f t="shared" si="130"/>
        <v>0</v>
      </c>
      <c r="AB279" t="b">
        <f t="shared" si="131"/>
        <v>0</v>
      </c>
    </row>
    <row r="280" spans="1:28" x14ac:dyDescent="0.35">
      <c r="A280" s="43">
        <f t="shared" si="134"/>
        <v>46544</v>
      </c>
      <c r="B280">
        <f t="shared" si="132"/>
        <v>7</v>
      </c>
      <c r="C280" s="19">
        <f t="shared" si="108"/>
        <v>0</v>
      </c>
      <c r="D280" s="19">
        <f t="shared" si="109"/>
        <v>0</v>
      </c>
      <c r="E280" s="19">
        <f t="shared" si="110"/>
        <v>0</v>
      </c>
      <c r="F280" s="19" t="b">
        <f t="shared" si="111"/>
        <v>0</v>
      </c>
      <c r="G280" s="19" t="str">
        <f t="shared" si="112"/>
        <v/>
      </c>
      <c r="H280" s="19" t="str">
        <f t="shared" si="113"/>
        <v/>
      </c>
      <c r="I280" s="19" t="str">
        <f t="shared" si="114"/>
        <v/>
      </c>
      <c r="J280">
        <f t="shared" si="115"/>
        <v>9</v>
      </c>
      <c r="K280" s="19">
        <f ca="1">OFFSET(Calendrier!$B$6,DAY(A280)-1,Paramétrage!J280*6+4)</f>
        <v>0</v>
      </c>
      <c r="L280" s="19" t="str">
        <f t="shared" si="116"/>
        <v/>
      </c>
      <c r="M280" s="43" t="b">
        <f t="shared" si="117"/>
        <v>0</v>
      </c>
      <c r="N280" s="43" t="b">
        <f t="shared" si="118"/>
        <v>0</v>
      </c>
      <c r="O280" s="43" t="b">
        <f t="shared" si="133"/>
        <v>0</v>
      </c>
      <c r="P280" t="b">
        <f t="shared" si="119"/>
        <v>0</v>
      </c>
      <c r="Q280" s="43" t="b">
        <f t="shared" si="120"/>
        <v>1</v>
      </c>
      <c r="R280" s="43" t="b">
        <f t="shared" si="121"/>
        <v>0</v>
      </c>
      <c r="S280" s="43" t="b">
        <f t="shared" si="122"/>
        <v>0</v>
      </c>
      <c r="T280" t="b">
        <f t="shared" si="123"/>
        <v>0</v>
      </c>
      <c r="U280" t="b">
        <f t="shared" si="124"/>
        <v>0</v>
      </c>
      <c r="V280" t="b">
        <f t="shared" si="125"/>
        <v>0</v>
      </c>
      <c r="W280" t="b">
        <f t="shared" si="126"/>
        <v>0</v>
      </c>
      <c r="X280" t="b">
        <f t="shared" si="127"/>
        <v>0</v>
      </c>
      <c r="Y280" t="b">
        <f t="shared" si="128"/>
        <v>0</v>
      </c>
      <c r="Z280" t="b">
        <f t="shared" si="129"/>
        <v>0</v>
      </c>
      <c r="AA280" t="b">
        <f t="shared" si="130"/>
        <v>0</v>
      </c>
      <c r="AB280" t="b">
        <f t="shared" si="131"/>
        <v>0</v>
      </c>
    </row>
    <row r="281" spans="1:28" x14ac:dyDescent="0.35">
      <c r="A281" s="43">
        <f t="shared" si="134"/>
        <v>46545</v>
      </c>
      <c r="B281">
        <f t="shared" si="132"/>
        <v>1</v>
      </c>
      <c r="C281" s="19">
        <f t="shared" si="108"/>
        <v>3.125E-2</v>
      </c>
      <c r="D281" s="19">
        <f t="shared" si="109"/>
        <v>0.33333333333333331</v>
      </c>
      <c r="E281" s="19">
        <f t="shared" si="110"/>
        <v>0.70833333333333337</v>
      </c>
      <c r="F281" s="19" t="b">
        <f t="shared" si="111"/>
        <v>0</v>
      </c>
      <c r="G281" s="19" t="str">
        <f t="shared" si="112"/>
        <v/>
      </c>
      <c r="H281" s="19" t="str">
        <f t="shared" si="113"/>
        <v/>
      </c>
      <c r="I281" s="19" t="str">
        <f t="shared" si="114"/>
        <v/>
      </c>
      <c r="J281">
        <f t="shared" si="115"/>
        <v>9</v>
      </c>
      <c r="K281" s="19">
        <f ca="1">OFFSET(Calendrier!$B$6,DAY(A281)-1,Paramétrage!J281*6+4)</f>
        <v>0.35763888888888895</v>
      </c>
      <c r="L281" s="19" t="str">
        <f t="shared" si="116"/>
        <v/>
      </c>
      <c r="M281" s="43" t="b">
        <f t="shared" si="117"/>
        <v>0</v>
      </c>
      <c r="N281" s="43" t="b">
        <f t="shared" si="118"/>
        <v>1</v>
      </c>
      <c r="O281" s="43" t="b">
        <f t="shared" si="133"/>
        <v>0</v>
      </c>
      <c r="P281" t="b">
        <f t="shared" si="119"/>
        <v>0</v>
      </c>
      <c r="Q281" s="43" t="b">
        <f t="shared" si="120"/>
        <v>0</v>
      </c>
      <c r="R281" s="43" t="b">
        <f t="shared" si="121"/>
        <v>0</v>
      </c>
      <c r="S281" s="43" t="b">
        <f t="shared" si="122"/>
        <v>0</v>
      </c>
      <c r="T281" t="b">
        <f t="shared" si="123"/>
        <v>0</v>
      </c>
      <c r="U281" t="b">
        <f t="shared" si="124"/>
        <v>0</v>
      </c>
      <c r="V281" t="b">
        <f t="shared" si="125"/>
        <v>0</v>
      </c>
      <c r="W281" t="b">
        <f t="shared" si="126"/>
        <v>0</v>
      </c>
      <c r="X281" t="b">
        <f t="shared" si="127"/>
        <v>0</v>
      </c>
      <c r="Y281" t="b">
        <f t="shared" si="128"/>
        <v>0</v>
      </c>
      <c r="Z281" t="b">
        <f t="shared" si="129"/>
        <v>0</v>
      </c>
      <c r="AA281" t="b">
        <f t="shared" si="130"/>
        <v>0</v>
      </c>
      <c r="AB281" t="b">
        <f t="shared" si="131"/>
        <v>0</v>
      </c>
    </row>
    <row r="282" spans="1:28" x14ac:dyDescent="0.35">
      <c r="A282" s="43">
        <f t="shared" si="134"/>
        <v>46546</v>
      </c>
      <c r="B282">
        <f t="shared" si="132"/>
        <v>2</v>
      </c>
      <c r="C282" s="19">
        <f t="shared" si="108"/>
        <v>3.125E-2</v>
      </c>
      <c r="D282" s="19">
        <f t="shared" si="109"/>
        <v>0.33333333333333331</v>
      </c>
      <c r="E282" s="19">
        <f t="shared" si="110"/>
        <v>0.75</v>
      </c>
      <c r="F282" s="19" t="b">
        <f t="shared" si="111"/>
        <v>0</v>
      </c>
      <c r="G282" s="19" t="str">
        <f t="shared" si="112"/>
        <v/>
      </c>
      <c r="H282" s="19" t="str">
        <f t="shared" si="113"/>
        <v/>
      </c>
      <c r="I282" s="19" t="str">
        <f t="shared" si="114"/>
        <v/>
      </c>
      <c r="J282">
        <f t="shared" si="115"/>
        <v>9</v>
      </c>
      <c r="K282" s="19">
        <f ca="1">OFFSET(Calendrier!$B$6,DAY(A282)-1,Paramétrage!J282*6+4)</f>
        <v>0.39930555555555558</v>
      </c>
      <c r="L282" s="19" t="str">
        <f t="shared" si="116"/>
        <v/>
      </c>
      <c r="M282" s="43" t="b">
        <f t="shared" si="117"/>
        <v>0</v>
      </c>
      <c r="N282" s="43" t="b">
        <f t="shared" si="118"/>
        <v>1</v>
      </c>
      <c r="O282" s="43" t="b">
        <f t="shared" si="133"/>
        <v>0</v>
      </c>
      <c r="P282" t="b">
        <f t="shared" si="119"/>
        <v>0</v>
      </c>
      <c r="Q282" s="43" t="b">
        <f t="shared" si="120"/>
        <v>0</v>
      </c>
      <c r="R282" s="43" t="b">
        <f t="shared" si="121"/>
        <v>0</v>
      </c>
      <c r="S282" s="43" t="b">
        <f t="shared" si="122"/>
        <v>0</v>
      </c>
      <c r="T282" t="b">
        <f t="shared" si="123"/>
        <v>0</v>
      </c>
      <c r="U282" t="b">
        <f t="shared" si="124"/>
        <v>0</v>
      </c>
      <c r="V282" t="b">
        <f t="shared" si="125"/>
        <v>0</v>
      </c>
      <c r="W282" t="b">
        <f t="shared" si="126"/>
        <v>0</v>
      </c>
      <c r="X282" t="b">
        <f t="shared" si="127"/>
        <v>0</v>
      </c>
      <c r="Y282" t="b">
        <f t="shared" si="128"/>
        <v>0</v>
      </c>
      <c r="Z282" t="b">
        <f t="shared" si="129"/>
        <v>0</v>
      </c>
      <c r="AA282" t="b">
        <f t="shared" si="130"/>
        <v>0</v>
      </c>
      <c r="AB282" t="b">
        <f t="shared" si="131"/>
        <v>0</v>
      </c>
    </row>
    <row r="283" spans="1:28" x14ac:dyDescent="0.35">
      <c r="A283" s="43">
        <f t="shared" si="134"/>
        <v>46547</v>
      </c>
      <c r="B283">
        <f t="shared" si="132"/>
        <v>3</v>
      </c>
      <c r="C283" s="19">
        <f t="shared" si="108"/>
        <v>0</v>
      </c>
      <c r="D283" s="19">
        <f t="shared" si="109"/>
        <v>0.33333333333333331</v>
      </c>
      <c r="E283" s="19">
        <f t="shared" si="110"/>
        <v>0.54166666666666663</v>
      </c>
      <c r="F283" s="19" t="b">
        <f t="shared" si="111"/>
        <v>0</v>
      </c>
      <c r="G283" s="19" t="str">
        <f t="shared" si="112"/>
        <v/>
      </c>
      <c r="H283" s="19" t="str">
        <f t="shared" si="113"/>
        <v/>
      </c>
      <c r="I283" s="19" t="str">
        <f t="shared" si="114"/>
        <v/>
      </c>
      <c r="J283">
        <f t="shared" si="115"/>
        <v>9</v>
      </c>
      <c r="K283" s="19">
        <f ca="1">OFFSET(Calendrier!$B$6,DAY(A283)-1,Paramétrage!J283*6+4)</f>
        <v>0.20833333333333331</v>
      </c>
      <c r="L283" s="19" t="str">
        <f t="shared" si="116"/>
        <v/>
      </c>
      <c r="M283" s="43" t="b">
        <f t="shared" si="117"/>
        <v>0</v>
      </c>
      <c r="N283" s="43" t="b">
        <f t="shared" si="118"/>
        <v>1</v>
      </c>
      <c r="O283" s="43" t="b">
        <f t="shared" si="133"/>
        <v>0</v>
      </c>
      <c r="P283" t="b">
        <f t="shared" si="119"/>
        <v>0</v>
      </c>
      <c r="Q283" s="43" t="b">
        <f t="shared" si="120"/>
        <v>0</v>
      </c>
      <c r="R283" s="43" t="b">
        <f t="shared" si="121"/>
        <v>0</v>
      </c>
      <c r="S283" s="43" t="b">
        <f t="shared" si="122"/>
        <v>0</v>
      </c>
      <c r="T283" t="b">
        <f t="shared" si="123"/>
        <v>0</v>
      </c>
      <c r="U283" t="b">
        <f t="shared" si="124"/>
        <v>0</v>
      </c>
      <c r="V283" t="b">
        <f t="shared" si="125"/>
        <v>0</v>
      </c>
      <c r="W283" t="b">
        <f t="shared" si="126"/>
        <v>0</v>
      </c>
      <c r="X283" t="b">
        <f t="shared" si="127"/>
        <v>0</v>
      </c>
      <c r="Y283" t="b">
        <f t="shared" si="128"/>
        <v>0</v>
      </c>
      <c r="Z283" t="b">
        <f t="shared" si="129"/>
        <v>0</v>
      </c>
      <c r="AA283" t="b">
        <f t="shared" si="130"/>
        <v>0</v>
      </c>
      <c r="AB283" t="b">
        <f t="shared" si="131"/>
        <v>0</v>
      </c>
    </row>
    <row r="284" spans="1:28" x14ac:dyDescent="0.35">
      <c r="A284" s="43">
        <f t="shared" si="134"/>
        <v>46548</v>
      </c>
      <c r="B284">
        <f t="shared" si="132"/>
        <v>4</v>
      </c>
      <c r="C284" s="19">
        <f t="shared" si="108"/>
        <v>3.125E-2</v>
      </c>
      <c r="D284" s="19">
        <f t="shared" si="109"/>
        <v>0.33333333333333331</v>
      </c>
      <c r="E284" s="19">
        <f t="shared" si="110"/>
        <v>0.70833333333333337</v>
      </c>
      <c r="F284" s="19" t="b">
        <f t="shared" si="111"/>
        <v>0</v>
      </c>
      <c r="G284" s="19" t="str">
        <f t="shared" si="112"/>
        <v/>
      </c>
      <c r="H284" s="19" t="str">
        <f t="shared" si="113"/>
        <v/>
      </c>
      <c r="I284" s="19" t="str">
        <f t="shared" si="114"/>
        <v/>
      </c>
      <c r="J284">
        <f t="shared" si="115"/>
        <v>9</v>
      </c>
      <c r="K284" s="19">
        <f ca="1">OFFSET(Calendrier!$B$6,DAY(A284)-1,Paramétrage!J284*6+4)</f>
        <v>0.35763888888888895</v>
      </c>
      <c r="L284" s="19" t="str">
        <f t="shared" si="116"/>
        <v/>
      </c>
      <c r="M284" s="43" t="b">
        <f t="shared" si="117"/>
        <v>0</v>
      </c>
      <c r="N284" s="43" t="b">
        <f t="shared" si="118"/>
        <v>1</v>
      </c>
      <c r="O284" s="43" t="b">
        <f t="shared" si="133"/>
        <v>0</v>
      </c>
      <c r="P284" t="b">
        <f t="shared" si="119"/>
        <v>0</v>
      </c>
      <c r="Q284" s="43" t="b">
        <f t="shared" si="120"/>
        <v>0</v>
      </c>
      <c r="R284" s="43" t="b">
        <f t="shared" si="121"/>
        <v>0</v>
      </c>
      <c r="S284" s="43" t="b">
        <f t="shared" si="122"/>
        <v>0</v>
      </c>
      <c r="T284" t="b">
        <f t="shared" si="123"/>
        <v>0</v>
      </c>
      <c r="U284" t="b">
        <f t="shared" si="124"/>
        <v>0</v>
      </c>
      <c r="V284" t="b">
        <f t="shared" si="125"/>
        <v>0</v>
      </c>
      <c r="W284" t="b">
        <f t="shared" si="126"/>
        <v>0</v>
      </c>
      <c r="X284" t="b">
        <f t="shared" si="127"/>
        <v>0</v>
      </c>
      <c r="Y284" t="b">
        <f t="shared" si="128"/>
        <v>0</v>
      </c>
      <c r="Z284" t="b">
        <f t="shared" si="129"/>
        <v>0</v>
      </c>
      <c r="AA284" t="b">
        <f t="shared" si="130"/>
        <v>0</v>
      </c>
      <c r="AB284" t="b">
        <f t="shared" si="131"/>
        <v>0</v>
      </c>
    </row>
    <row r="285" spans="1:28" x14ac:dyDescent="0.35">
      <c r="A285" s="43">
        <f t="shared" si="134"/>
        <v>46549</v>
      </c>
      <c r="B285">
        <f t="shared" si="132"/>
        <v>5</v>
      </c>
      <c r="C285" s="19">
        <f t="shared" si="108"/>
        <v>0</v>
      </c>
      <c r="D285" s="19">
        <f t="shared" si="109"/>
        <v>0.33333333333333331</v>
      </c>
      <c r="E285" s="19">
        <f t="shared" si="110"/>
        <v>0.70833333333333337</v>
      </c>
      <c r="F285" s="19" t="b">
        <f t="shared" si="111"/>
        <v>0</v>
      </c>
      <c r="G285" s="19" t="str">
        <f t="shared" si="112"/>
        <v/>
      </c>
      <c r="H285" s="19" t="str">
        <f t="shared" si="113"/>
        <v/>
      </c>
      <c r="I285" s="19" t="str">
        <f t="shared" si="114"/>
        <v/>
      </c>
      <c r="J285">
        <f t="shared" si="115"/>
        <v>9</v>
      </c>
      <c r="K285" s="19">
        <f ca="1">OFFSET(Calendrier!$B$6,DAY(A285)-1,Paramétrage!J285*6+4)</f>
        <v>0.38888888888888895</v>
      </c>
      <c r="L285" s="19" t="str">
        <f t="shared" si="116"/>
        <v/>
      </c>
      <c r="M285" s="43" t="b">
        <f t="shared" si="117"/>
        <v>0</v>
      </c>
      <c r="N285" s="43" t="b">
        <f t="shared" si="118"/>
        <v>1</v>
      </c>
      <c r="O285" s="43" t="b">
        <f t="shared" si="133"/>
        <v>0</v>
      </c>
      <c r="P285" t="b">
        <f t="shared" si="119"/>
        <v>0</v>
      </c>
      <c r="Q285" s="43" t="b">
        <f t="shared" si="120"/>
        <v>0</v>
      </c>
      <c r="R285" s="43" t="b">
        <f t="shared" si="121"/>
        <v>0</v>
      </c>
      <c r="S285" s="43" t="b">
        <f t="shared" si="122"/>
        <v>0</v>
      </c>
      <c r="T285" t="b">
        <f t="shared" si="123"/>
        <v>0</v>
      </c>
      <c r="U285" t="b">
        <f t="shared" si="124"/>
        <v>0</v>
      </c>
      <c r="V285" t="b">
        <f t="shared" si="125"/>
        <v>0</v>
      </c>
      <c r="W285" t="b">
        <f t="shared" si="126"/>
        <v>0</v>
      </c>
      <c r="X285" t="b">
        <f t="shared" si="127"/>
        <v>0</v>
      </c>
      <c r="Y285" t="b">
        <f t="shared" si="128"/>
        <v>0</v>
      </c>
      <c r="Z285" t="b">
        <f t="shared" si="129"/>
        <v>0</v>
      </c>
      <c r="AA285" t="b">
        <f t="shared" si="130"/>
        <v>0</v>
      </c>
      <c r="AB285" t="b">
        <f t="shared" si="131"/>
        <v>0</v>
      </c>
    </row>
    <row r="286" spans="1:28" x14ac:dyDescent="0.35">
      <c r="A286" s="43">
        <f t="shared" si="134"/>
        <v>46550</v>
      </c>
      <c r="B286">
        <f t="shared" si="132"/>
        <v>6</v>
      </c>
      <c r="C286" s="19">
        <f t="shared" si="108"/>
        <v>0</v>
      </c>
      <c r="D286" s="19">
        <f t="shared" si="109"/>
        <v>0</v>
      </c>
      <c r="E286" s="19">
        <f t="shared" si="110"/>
        <v>0</v>
      </c>
      <c r="F286" s="19" t="b">
        <f t="shared" si="111"/>
        <v>0</v>
      </c>
      <c r="G286" s="19" t="str">
        <f t="shared" si="112"/>
        <v/>
      </c>
      <c r="H286" s="19" t="str">
        <f t="shared" si="113"/>
        <v/>
      </c>
      <c r="I286" s="19" t="str">
        <f t="shared" si="114"/>
        <v/>
      </c>
      <c r="J286">
        <f t="shared" si="115"/>
        <v>9</v>
      </c>
      <c r="K286" s="19">
        <f ca="1">OFFSET(Calendrier!$B$6,DAY(A286)-1,Paramétrage!J286*6+4)</f>
        <v>0</v>
      </c>
      <c r="L286" s="19" t="str">
        <f t="shared" si="116"/>
        <v/>
      </c>
      <c r="M286" s="43" t="b">
        <f t="shared" si="117"/>
        <v>0</v>
      </c>
      <c r="N286" s="43" t="b">
        <f t="shared" si="118"/>
        <v>0</v>
      </c>
      <c r="O286" s="43" t="b">
        <f t="shared" si="133"/>
        <v>0</v>
      </c>
      <c r="P286" t="b">
        <f t="shared" si="119"/>
        <v>0</v>
      </c>
      <c r="Q286" s="43" t="b">
        <f t="shared" si="120"/>
        <v>1</v>
      </c>
      <c r="R286" s="43" t="b">
        <f t="shared" si="121"/>
        <v>0</v>
      </c>
      <c r="S286" s="43" t="b">
        <f t="shared" si="122"/>
        <v>0</v>
      </c>
      <c r="T286" t="b">
        <f t="shared" si="123"/>
        <v>0</v>
      </c>
      <c r="U286" t="b">
        <f t="shared" si="124"/>
        <v>0</v>
      </c>
      <c r="V286" t="b">
        <f t="shared" si="125"/>
        <v>0</v>
      </c>
      <c r="W286" t="b">
        <f t="shared" si="126"/>
        <v>0</v>
      </c>
      <c r="X286" t="b">
        <f t="shared" si="127"/>
        <v>0</v>
      </c>
      <c r="Y286" t="b">
        <f t="shared" si="128"/>
        <v>0</v>
      </c>
      <c r="Z286" t="b">
        <f t="shared" si="129"/>
        <v>0</v>
      </c>
      <c r="AA286" t="b">
        <f t="shared" si="130"/>
        <v>0</v>
      </c>
      <c r="AB286" t="b">
        <f t="shared" si="131"/>
        <v>0</v>
      </c>
    </row>
    <row r="287" spans="1:28" x14ac:dyDescent="0.35">
      <c r="A287" s="43">
        <f t="shared" si="134"/>
        <v>46551</v>
      </c>
      <c r="B287">
        <f t="shared" si="132"/>
        <v>7</v>
      </c>
      <c r="C287" s="19">
        <f t="shared" si="108"/>
        <v>0</v>
      </c>
      <c r="D287" s="19">
        <f t="shared" si="109"/>
        <v>0</v>
      </c>
      <c r="E287" s="19">
        <f t="shared" si="110"/>
        <v>0</v>
      </c>
      <c r="F287" s="19" t="b">
        <f t="shared" si="111"/>
        <v>0</v>
      </c>
      <c r="G287" s="19" t="str">
        <f t="shared" si="112"/>
        <v/>
      </c>
      <c r="H287" s="19" t="str">
        <f t="shared" si="113"/>
        <v/>
      </c>
      <c r="I287" s="19" t="str">
        <f t="shared" si="114"/>
        <v/>
      </c>
      <c r="J287">
        <f t="shared" si="115"/>
        <v>9</v>
      </c>
      <c r="K287" s="19">
        <f ca="1">OFFSET(Calendrier!$B$6,DAY(A287)-1,Paramétrage!J287*6+4)</f>
        <v>0</v>
      </c>
      <c r="L287" s="19" t="str">
        <f t="shared" si="116"/>
        <v/>
      </c>
      <c r="M287" s="43" t="b">
        <f t="shared" si="117"/>
        <v>0</v>
      </c>
      <c r="N287" s="43" t="b">
        <f t="shared" si="118"/>
        <v>0</v>
      </c>
      <c r="O287" s="43" t="b">
        <f t="shared" si="133"/>
        <v>0</v>
      </c>
      <c r="P287" t="b">
        <f t="shared" si="119"/>
        <v>0</v>
      </c>
      <c r="Q287" s="43" t="b">
        <f t="shared" si="120"/>
        <v>1</v>
      </c>
      <c r="R287" s="43" t="b">
        <f t="shared" si="121"/>
        <v>0</v>
      </c>
      <c r="S287" s="43" t="b">
        <f t="shared" si="122"/>
        <v>0</v>
      </c>
      <c r="T287" t="b">
        <f t="shared" si="123"/>
        <v>0</v>
      </c>
      <c r="U287" t="b">
        <f t="shared" si="124"/>
        <v>0</v>
      </c>
      <c r="V287" t="b">
        <f t="shared" si="125"/>
        <v>0</v>
      </c>
      <c r="W287" t="b">
        <f t="shared" si="126"/>
        <v>0</v>
      </c>
      <c r="X287" t="b">
        <f t="shared" si="127"/>
        <v>0</v>
      </c>
      <c r="Y287" t="b">
        <f t="shared" si="128"/>
        <v>0</v>
      </c>
      <c r="Z287" t="b">
        <f t="shared" si="129"/>
        <v>0</v>
      </c>
      <c r="AA287" t="b">
        <f t="shared" si="130"/>
        <v>0</v>
      </c>
      <c r="AB287" t="b">
        <f t="shared" si="131"/>
        <v>0</v>
      </c>
    </row>
    <row r="288" spans="1:28" x14ac:dyDescent="0.35">
      <c r="A288" s="43">
        <f t="shared" si="134"/>
        <v>46552</v>
      </c>
      <c r="B288">
        <f t="shared" si="132"/>
        <v>1</v>
      </c>
      <c r="C288" s="19">
        <f t="shared" si="108"/>
        <v>3.125E-2</v>
      </c>
      <c r="D288" s="19">
        <f t="shared" si="109"/>
        <v>0.33333333333333331</v>
      </c>
      <c r="E288" s="19">
        <f t="shared" si="110"/>
        <v>0.70833333333333337</v>
      </c>
      <c r="F288" s="19" t="b">
        <f t="shared" si="111"/>
        <v>0</v>
      </c>
      <c r="G288" s="19" t="str">
        <f t="shared" si="112"/>
        <v/>
      </c>
      <c r="H288" s="19" t="str">
        <f t="shared" si="113"/>
        <v/>
      </c>
      <c r="I288" s="19" t="str">
        <f t="shared" si="114"/>
        <v/>
      </c>
      <c r="J288">
        <f t="shared" si="115"/>
        <v>9</v>
      </c>
      <c r="K288" s="19">
        <f ca="1">OFFSET(Calendrier!$B$6,DAY(A288)-1,Paramétrage!J288*6+4)</f>
        <v>0.35763888888888895</v>
      </c>
      <c r="L288" s="19" t="str">
        <f t="shared" si="116"/>
        <v/>
      </c>
      <c r="M288" s="43" t="b">
        <f t="shared" si="117"/>
        <v>0</v>
      </c>
      <c r="N288" s="43" t="b">
        <f t="shared" si="118"/>
        <v>1</v>
      </c>
      <c r="O288" s="43" t="b">
        <f t="shared" si="133"/>
        <v>0</v>
      </c>
      <c r="P288" t="b">
        <f t="shared" si="119"/>
        <v>0</v>
      </c>
      <c r="Q288" s="43" t="b">
        <f t="shared" si="120"/>
        <v>0</v>
      </c>
      <c r="R288" s="43" t="b">
        <f t="shared" si="121"/>
        <v>0</v>
      </c>
      <c r="S288" s="43" t="b">
        <f t="shared" si="122"/>
        <v>0</v>
      </c>
      <c r="T288" t="b">
        <f t="shared" si="123"/>
        <v>0</v>
      </c>
      <c r="U288" t="b">
        <f t="shared" si="124"/>
        <v>0</v>
      </c>
      <c r="V288" t="b">
        <f t="shared" si="125"/>
        <v>0</v>
      </c>
      <c r="W288" t="b">
        <f t="shared" si="126"/>
        <v>0</v>
      </c>
      <c r="X288" t="b">
        <f t="shared" si="127"/>
        <v>0</v>
      </c>
      <c r="Y288" t="b">
        <f t="shared" si="128"/>
        <v>0</v>
      </c>
      <c r="Z288" t="b">
        <f t="shared" si="129"/>
        <v>0</v>
      </c>
      <c r="AA288" t="b">
        <f t="shared" si="130"/>
        <v>0</v>
      </c>
      <c r="AB288" t="b">
        <f t="shared" si="131"/>
        <v>0</v>
      </c>
    </row>
    <row r="289" spans="1:28" x14ac:dyDescent="0.35">
      <c r="A289" s="43">
        <f t="shared" si="134"/>
        <v>46553</v>
      </c>
      <c r="B289">
        <f t="shared" si="132"/>
        <v>2</v>
      </c>
      <c r="C289" s="19">
        <f t="shared" si="108"/>
        <v>3.125E-2</v>
      </c>
      <c r="D289" s="19">
        <f t="shared" si="109"/>
        <v>0.33333333333333331</v>
      </c>
      <c r="E289" s="19">
        <f t="shared" si="110"/>
        <v>0.75</v>
      </c>
      <c r="F289" s="19" t="b">
        <f t="shared" si="111"/>
        <v>0</v>
      </c>
      <c r="G289" s="19" t="str">
        <f t="shared" si="112"/>
        <v/>
      </c>
      <c r="H289" s="19" t="str">
        <f t="shared" si="113"/>
        <v/>
      </c>
      <c r="I289" s="19" t="str">
        <f t="shared" si="114"/>
        <v/>
      </c>
      <c r="J289">
        <f t="shared" si="115"/>
        <v>9</v>
      </c>
      <c r="K289" s="19">
        <f ca="1">OFFSET(Calendrier!$B$6,DAY(A289)-1,Paramétrage!J289*6+4)</f>
        <v>0.39930555555555558</v>
      </c>
      <c r="L289" s="19" t="str">
        <f t="shared" si="116"/>
        <v/>
      </c>
      <c r="M289" s="43" t="b">
        <f t="shared" si="117"/>
        <v>0</v>
      </c>
      <c r="N289" s="43" t="b">
        <f t="shared" si="118"/>
        <v>1</v>
      </c>
      <c r="O289" s="43" t="b">
        <f t="shared" si="133"/>
        <v>0</v>
      </c>
      <c r="P289" t="b">
        <f t="shared" si="119"/>
        <v>0</v>
      </c>
      <c r="Q289" s="43" t="b">
        <f t="shared" si="120"/>
        <v>0</v>
      </c>
      <c r="R289" s="43" t="b">
        <f t="shared" si="121"/>
        <v>0</v>
      </c>
      <c r="S289" s="43" t="b">
        <f t="shared" si="122"/>
        <v>0</v>
      </c>
      <c r="T289" t="b">
        <f t="shared" si="123"/>
        <v>0</v>
      </c>
      <c r="U289" t="b">
        <f t="shared" si="124"/>
        <v>0</v>
      </c>
      <c r="V289" t="b">
        <f t="shared" si="125"/>
        <v>0</v>
      </c>
      <c r="W289" t="b">
        <f t="shared" si="126"/>
        <v>0</v>
      </c>
      <c r="X289" t="b">
        <f t="shared" si="127"/>
        <v>0</v>
      </c>
      <c r="Y289" t="b">
        <f t="shared" si="128"/>
        <v>0</v>
      </c>
      <c r="Z289" t="b">
        <f t="shared" si="129"/>
        <v>0</v>
      </c>
      <c r="AA289" t="b">
        <f t="shared" si="130"/>
        <v>0</v>
      </c>
      <c r="AB289" t="b">
        <f t="shared" si="131"/>
        <v>0</v>
      </c>
    </row>
    <row r="290" spans="1:28" x14ac:dyDescent="0.35">
      <c r="A290" s="43">
        <f t="shared" si="134"/>
        <v>46554</v>
      </c>
      <c r="B290">
        <f t="shared" si="132"/>
        <v>3</v>
      </c>
      <c r="C290" s="19">
        <f t="shared" si="108"/>
        <v>0</v>
      </c>
      <c r="D290" s="19">
        <f t="shared" si="109"/>
        <v>0.33333333333333331</v>
      </c>
      <c r="E290" s="19">
        <f t="shared" si="110"/>
        <v>0.54166666666666663</v>
      </c>
      <c r="F290" s="19" t="b">
        <f t="shared" si="111"/>
        <v>0</v>
      </c>
      <c r="G290" s="19" t="str">
        <f t="shared" si="112"/>
        <v/>
      </c>
      <c r="H290" s="19" t="str">
        <f t="shared" si="113"/>
        <v/>
      </c>
      <c r="I290" s="19" t="str">
        <f t="shared" si="114"/>
        <v/>
      </c>
      <c r="J290">
        <f t="shared" si="115"/>
        <v>9</v>
      </c>
      <c r="K290" s="19">
        <f ca="1">OFFSET(Calendrier!$B$6,DAY(A290)-1,Paramétrage!J290*6+4)</f>
        <v>0.20833333333333331</v>
      </c>
      <c r="L290" s="19" t="str">
        <f t="shared" si="116"/>
        <v/>
      </c>
      <c r="M290" s="43" t="b">
        <f t="shared" si="117"/>
        <v>0</v>
      </c>
      <c r="N290" s="43" t="b">
        <f t="shared" si="118"/>
        <v>1</v>
      </c>
      <c r="O290" s="43" t="b">
        <f t="shared" si="133"/>
        <v>0</v>
      </c>
      <c r="P290" t="b">
        <f t="shared" si="119"/>
        <v>0</v>
      </c>
      <c r="Q290" s="43" t="b">
        <f t="shared" si="120"/>
        <v>0</v>
      </c>
      <c r="R290" s="43" t="b">
        <f t="shared" si="121"/>
        <v>0</v>
      </c>
      <c r="S290" s="43" t="b">
        <f t="shared" si="122"/>
        <v>0</v>
      </c>
      <c r="T290" t="b">
        <f t="shared" si="123"/>
        <v>0</v>
      </c>
      <c r="U290" t="b">
        <f t="shared" si="124"/>
        <v>0</v>
      </c>
      <c r="V290" t="b">
        <f t="shared" si="125"/>
        <v>0</v>
      </c>
      <c r="W290" t="b">
        <f t="shared" si="126"/>
        <v>0</v>
      </c>
      <c r="X290" t="b">
        <f t="shared" si="127"/>
        <v>0</v>
      </c>
      <c r="Y290" t="b">
        <f t="shared" si="128"/>
        <v>0</v>
      </c>
      <c r="Z290" t="b">
        <f t="shared" si="129"/>
        <v>0</v>
      </c>
      <c r="AA290" t="b">
        <f t="shared" si="130"/>
        <v>0</v>
      </c>
      <c r="AB290" t="b">
        <f t="shared" si="131"/>
        <v>0</v>
      </c>
    </row>
    <row r="291" spans="1:28" x14ac:dyDescent="0.35">
      <c r="A291" s="43">
        <f t="shared" si="134"/>
        <v>46555</v>
      </c>
      <c r="B291">
        <f t="shared" si="132"/>
        <v>4</v>
      </c>
      <c r="C291" s="19">
        <f t="shared" si="108"/>
        <v>3.125E-2</v>
      </c>
      <c r="D291" s="19">
        <f t="shared" si="109"/>
        <v>0.33333333333333331</v>
      </c>
      <c r="E291" s="19">
        <f t="shared" si="110"/>
        <v>0.70833333333333337</v>
      </c>
      <c r="F291" s="19" t="b">
        <f t="shared" si="111"/>
        <v>0</v>
      </c>
      <c r="G291" s="19" t="str">
        <f t="shared" si="112"/>
        <v/>
      </c>
      <c r="H291" s="19" t="str">
        <f t="shared" si="113"/>
        <v/>
      </c>
      <c r="I291" s="19" t="str">
        <f t="shared" si="114"/>
        <v/>
      </c>
      <c r="J291">
        <f t="shared" si="115"/>
        <v>9</v>
      </c>
      <c r="K291" s="19">
        <f ca="1">OFFSET(Calendrier!$B$6,DAY(A291)-1,Paramétrage!J291*6+4)</f>
        <v>0.35763888888888895</v>
      </c>
      <c r="L291" s="19" t="str">
        <f t="shared" si="116"/>
        <v/>
      </c>
      <c r="M291" s="43" t="b">
        <f t="shared" si="117"/>
        <v>0</v>
      </c>
      <c r="N291" s="43" t="b">
        <f t="shared" si="118"/>
        <v>1</v>
      </c>
      <c r="O291" s="43" t="b">
        <f t="shared" si="133"/>
        <v>0</v>
      </c>
      <c r="P291" t="b">
        <f t="shared" si="119"/>
        <v>0</v>
      </c>
      <c r="Q291" s="43" t="b">
        <f t="shared" si="120"/>
        <v>0</v>
      </c>
      <c r="R291" s="43" t="b">
        <f t="shared" si="121"/>
        <v>0</v>
      </c>
      <c r="S291" s="43" t="b">
        <f t="shared" si="122"/>
        <v>0</v>
      </c>
      <c r="T291" t="b">
        <f t="shared" si="123"/>
        <v>0</v>
      </c>
      <c r="U291" t="b">
        <f t="shared" si="124"/>
        <v>0</v>
      </c>
      <c r="V291" t="b">
        <f t="shared" si="125"/>
        <v>0</v>
      </c>
      <c r="W291" t="b">
        <f t="shared" si="126"/>
        <v>0</v>
      </c>
      <c r="X291" t="b">
        <f t="shared" si="127"/>
        <v>0</v>
      </c>
      <c r="Y291" t="b">
        <f t="shared" si="128"/>
        <v>0</v>
      </c>
      <c r="Z291" t="b">
        <f t="shared" si="129"/>
        <v>0</v>
      </c>
      <c r="AA291" t="b">
        <f t="shared" si="130"/>
        <v>0</v>
      </c>
      <c r="AB291" t="b">
        <f t="shared" si="131"/>
        <v>0</v>
      </c>
    </row>
    <row r="292" spans="1:28" x14ac:dyDescent="0.35">
      <c r="A292" s="43">
        <f t="shared" si="134"/>
        <v>46556</v>
      </c>
      <c r="B292">
        <f t="shared" si="132"/>
        <v>5</v>
      </c>
      <c r="C292" s="19">
        <f t="shared" si="108"/>
        <v>0</v>
      </c>
      <c r="D292" s="19">
        <f t="shared" si="109"/>
        <v>0.33333333333333331</v>
      </c>
      <c r="E292" s="19">
        <f t="shared" si="110"/>
        <v>0.70833333333333337</v>
      </c>
      <c r="F292" s="19" t="b">
        <f t="shared" si="111"/>
        <v>0</v>
      </c>
      <c r="G292" s="19" t="str">
        <f t="shared" si="112"/>
        <v/>
      </c>
      <c r="H292" s="19" t="str">
        <f t="shared" si="113"/>
        <v/>
      </c>
      <c r="I292" s="19" t="str">
        <f t="shared" si="114"/>
        <v/>
      </c>
      <c r="J292">
        <f t="shared" si="115"/>
        <v>9</v>
      </c>
      <c r="K292" s="19">
        <f ca="1">OFFSET(Calendrier!$B$6,DAY(A292)-1,Paramétrage!J292*6+4)</f>
        <v>0.38888888888888895</v>
      </c>
      <c r="L292" s="19" t="str">
        <f t="shared" si="116"/>
        <v/>
      </c>
      <c r="M292" s="43" t="b">
        <f t="shared" si="117"/>
        <v>0</v>
      </c>
      <c r="N292" s="43" t="b">
        <f t="shared" si="118"/>
        <v>1</v>
      </c>
      <c r="O292" s="43" t="b">
        <f t="shared" si="133"/>
        <v>0</v>
      </c>
      <c r="P292" t="b">
        <f t="shared" si="119"/>
        <v>0</v>
      </c>
      <c r="Q292" s="43" t="b">
        <f t="shared" si="120"/>
        <v>0</v>
      </c>
      <c r="R292" s="43" t="b">
        <f t="shared" si="121"/>
        <v>0</v>
      </c>
      <c r="S292" s="43" t="b">
        <f t="shared" si="122"/>
        <v>0</v>
      </c>
      <c r="T292" t="b">
        <f t="shared" si="123"/>
        <v>0</v>
      </c>
      <c r="U292" t="b">
        <f t="shared" si="124"/>
        <v>0</v>
      </c>
      <c r="V292" t="b">
        <f t="shared" si="125"/>
        <v>0</v>
      </c>
      <c r="W292" t="b">
        <f t="shared" si="126"/>
        <v>0</v>
      </c>
      <c r="X292" t="b">
        <f t="shared" si="127"/>
        <v>0</v>
      </c>
      <c r="Y292" t="b">
        <f t="shared" si="128"/>
        <v>0</v>
      </c>
      <c r="Z292" t="b">
        <f t="shared" si="129"/>
        <v>0</v>
      </c>
      <c r="AA292" t="b">
        <f t="shared" si="130"/>
        <v>0</v>
      </c>
      <c r="AB292" t="b">
        <f t="shared" si="131"/>
        <v>0</v>
      </c>
    </row>
    <row r="293" spans="1:28" x14ac:dyDescent="0.35">
      <c r="A293" s="43">
        <f t="shared" si="134"/>
        <v>46557</v>
      </c>
      <c r="B293">
        <f t="shared" si="132"/>
        <v>6</v>
      </c>
      <c r="C293" s="19">
        <f t="shared" si="108"/>
        <v>0</v>
      </c>
      <c r="D293" s="19">
        <f t="shared" si="109"/>
        <v>0</v>
      </c>
      <c r="E293" s="19">
        <f t="shared" si="110"/>
        <v>0</v>
      </c>
      <c r="F293" s="19" t="b">
        <f t="shared" si="111"/>
        <v>0</v>
      </c>
      <c r="G293" s="19" t="str">
        <f t="shared" si="112"/>
        <v/>
      </c>
      <c r="H293" s="19" t="str">
        <f t="shared" si="113"/>
        <v/>
      </c>
      <c r="I293" s="19" t="str">
        <f t="shared" si="114"/>
        <v/>
      </c>
      <c r="J293">
        <f t="shared" si="115"/>
        <v>9</v>
      </c>
      <c r="K293" s="19">
        <f ca="1">OFFSET(Calendrier!$B$6,DAY(A293)-1,Paramétrage!J293*6+4)</f>
        <v>0</v>
      </c>
      <c r="L293" s="19" t="str">
        <f t="shared" si="116"/>
        <v/>
      </c>
      <c r="M293" s="43" t="b">
        <f t="shared" si="117"/>
        <v>0</v>
      </c>
      <c r="N293" s="43" t="b">
        <f t="shared" si="118"/>
        <v>0</v>
      </c>
      <c r="O293" s="43" t="b">
        <f t="shared" si="133"/>
        <v>0</v>
      </c>
      <c r="P293" t="b">
        <f t="shared" si="119"/>
        <v>0</v>
      </c>
      <c r="Q293" s="43" t="b">
        <f t="shared" si="120"/>
        <v>1</v>
      </c>
      <c r="R293" s="43" t="b">
        <f t="shared" si="121"/>
        <v>0</v>
      </c>
      <c r="S293" s="43" t="b">
        <f t="shared" si="122"/>
        <v>0</v>
      </c>
      <c r="T293" t="b">
        <f t="shared" si="123"/>
        <v>0</v>
      </c>
      <c r="U293" t="b">
        <f t="shared" si="124"/>
        <v>0</v>
      </c>
      <c r="V293" t="b">
        <f t="shared" si="125"/>
        <v>0</v>
      </c>
      <c r="W293" t="b">
        <f t="shared" si="126"/>
        <v>0</v>
      </c>
      <c r="X293" t="b">
        <f t="shared" si="127"/>
        <v>0</v>
      </c>
      <c r="Y293" t="b">
        <f t="shared" si="128"/>
        <v>0</v>
      </c>
      <c r="Z293" t="b">
        <f t="shared" si="129"/>
        <v>0</v>
      </c>
      <c r="AA293" t="b">
        <f t="shared" si="130"/>
        <v>0</v>
      </c>
      <c r="AB293" t="b">
        <f t="shared" si="131"/>
        <v>0</v>
      </c>
    </row>
    <row r="294" spans="1:28" x14ac:dyDescent="0.35">
      <c r="A294" s="43">
        <f t="shared" si="134"/>
        <v>46558</v>
      </c>
      <c r="B294">
        <f t="shared" si="132"/>
        <v>7</v>
      </c>
      <c r="C294" s="19">
        <f t="shared" si="108"/>
        <v>0</v>
      </c>
      <c r="D294" s="19">
        <f t="shared" si="109"/>
        <v>0</v>
      </c>
      <c r="E294" s="19">
        <f t="shared" si="110"/>
        <v>0</v>
      </c>
      <c r="F294" s="19" t="b">
        <f t="shared" si="111"/>
        <v>0</v>
      </c>
      <c r="G294" s="19" t="str">
        <f t="shared" si="112"/>
        <v/>
      </c>
      <c r="H294" s="19" t="str">
        <f t="shared" si="113"/>
        <v/>
      </c>
      <c r="I294" s="19" t="str">
        <f t="shared" si="114"/>
        <v/>
      </c>
      <c r="J294">
        <f t="shared" si="115"/>
        <v>9</v>
      </c>
      <c r="K294" s="19">
        <f ca="1">OFFSET(Calendrier!$B$6,DAY(A294)-1,Paramétrage!J294*6+4)</f>
        <v>0</v>
      </c>
      <c r="L294" s="19" t="str">
        <f t="shared" si="116"/>
        <v/>
      </c>
      <c r="M294" s="43" t="b">
        <f t="shared" si="117"/>
        <v>0</v>
      </c>
      <c r="N294" s="43" t="b">
        <f t="shared" si="118"/>
        <v>0</v>
      </c>
      <c r="O294" s="43" t="b">
        <f t="shared" si="133"/>
        <v>0</v>
      </c>
      <c r="P294" t="b">
        <f t="shared" si="119"/>
        <v>0</v>
      </c>
      <c r="Q294" s="43" t="b">
        <f t="shared" si="120"/>
        <v>1</v>
      </c>
      <c r="R294" s="43" t="b">
        <f t="shared" si="121"/>
        <v>0</v>
      </c>
      <c r="S294" s="43" t="b">
        <f t="shared" si="122"/>
        <v>0</v>
      </c>
      <c r="T294" t="b">
        <f t="shared" si="123"/>
        <v>0</v>
      </c>
      <c r="U294" t="b">
        <f t="shared" si="124"/>
        <v>0</v>
      </c>
      <c r="V294" t="b">
        <f t="shared" si="125"/>
        <v>0</v>
      </c>
      <c r="W294" t="b">
        <f t="shared" si="126"/>
        <v>0</v>
      </c>
      <c r="X294" t="b">
        <f t="shared" si="127"/>
        <v>0</v>
      </c>
      <c r="Y294" t="b">
        <f t="shared" si="128"/>
        <v>0</v>
      </c>
      <c r="Z294" t="b">
        <f t="shared" si="129"/>
        <v>0</v>
      </c>
      <c r="AA294" t="b">
        <f t="shared" si="130"/>
        <v>0</v>
      </c>
      <c r="AB294" t="b">
        <f t="shared" si="131"/>
        <v>0</v>
      </c>
    </row>
    <row r="295" spans="1:28" x14ac:dyDescent="0.35">
      <c r="A295" s="43">
        <f t="shared" si="134"/>
        <v>46559</v>
      </c>
      <c r="B295">
        <f t="shared" si="132"/>
        <v>1</v>
      </c>
      <c r="C295" s="19">
        <f t="shared" si="108"/>
        <v>3.125E-2</v>
      </c>
      <c r="D295" s="19">
        <f t="shared" si="109"/>
        <v>0.33333333333333331</v>
      </c>
      <c r="E295" s="19">
        <f t="shared" si="110"/>
        <v>0.70833333333333337</v>
      </c>
      <c r="F295" s="19" t="b">
        <f t="shared" si="111"/>
        <v>0</v>
      </c>
      <c r="G295" s="19" t="str">
        <f t="shared" si="112"/>
        <v/>
      </c>
      <c r="H295" s="19" t="str">
        <f t="shared" si="113"/>
        <v/>
      </c>
      <c r="I295" s="19" t="str">
        <f t="shared" si="114"/>
        <v/>
      </c>
      <c r="J295">
        <f t="shared" si="115"/>
        <v>9</v>
      </c>
      <c r="K295" s="19">
        <f ca="1">OFFSET(Calendrier!$B$6,DAY(A295)-1,Paramétrage!J295*6+4)</f>
        <v>0.35763888888888895</v>
      </c>
      <c r="L295" s="19" t="str">
        <f t="shared" si="116"/>
        <v/>
      </c>
      <c r="M295" s="43" t="b">
        <f t="shared" si="117"/>
        <v>0</v>
      </c>
      <c r="N295" s="43" t="b">
        <f t="shared" si="118"/>
        <v>1</v>
      </c>
      <c r="O295" s="43" t="b">
        <f t="shared" si="133"/>
        <v>0</v>
      </c>
      <c r="P295" t="b">
        <f t="shared" si="119"/>
        <v>0</v>
      </c>
      <c r="Q295" s="43" t="b">
        <f t="shared" si="120"/>
        <v>0</v>
      </c>
      <c r="R295" s="43" t="b">
        <f t="shared" si="121"/>
        <v>0</v>
      </c>
      <c r="S295" s="43" t="b">
        <f t="shared" si="122"/>
        <v>0</v>
      </c>
      <c r="T295" t="b">
        <f t="shared" si="123"/>
        <v>0</v>
      </c>
      <c r="U295" t="b">
        <f t="shared" si="124"/>
        <v>0</v>
      </c>
      <c r="V295" t="b">
        <f t="shared" si="125"/>
        <v>0</v>
      </c>
      <c r="W295" t="b">
        <f t="shared" si="126"/>
        <v>0</v>
      </c>
      <c r="X295" t="b">
        <f t="shared" si="127"/>
        <v>0</v>
      </c>
      <c r="Y295" t="b">
        <f t="shared" si="128"/>
        <v>0</v>
      </c>
      <c r="Z295" t="b">
        <f t="shared" si="129"/>
        <v>0</v>
      </c>
      <c r="AA295" t="b">
        <f t="shared" si="130"/>
        <v>0</v>
      </c>
      <c r="AB295" t="b">
        <f t="shared" si="131"/>
        <v>0</v>
      </c>
    </row>
    <row r="296" spans="1:28" x14ac:dyDescent="0.35">
      <c r="A296" s="43">
        <f t="shared" si="134"/>
        <v>46560</v>
      </c>
      <c r="B296">
        <f t="shared" si="132"/>
        <v>2</v>
      </c>
      <c r="C296" s="19">
        <f t="shared" si="108"/>
        <v>3.125E-2</v>
      </c>
      <c r="D296" s="19">
        <f t="shared" si="109"/>
        <v>0.33333333333333331</v>
      </c>
      <c r="E296" s="19">
        <f t="shared" si="110"/>
        <v>0.75</v>
      </c>
      <c r="F296" s="19" t="b">
        <f t="shared" si="111"/>
        <v>0</v>
      </c>
      <c r="G296" s="19" t="str">
        <f t="shared" si="112"/>
        <v/>
      </c>
      <c r="H296" s="19" t="str">
        <f t="shared" si="113"/>
        <v/>
      </c>
      <c r="I296" s="19" t="str">
        <f t="shared" si="114"/>
        <v/>
      </c>
      <c r="J296">
        <f t="shared" si="115"/>
        <v>9</v>
      </c>
      <c r="K296" s="19">
        <f ca="1">OFFSET(Calendrier!$B$6,DAY(A296)-1,Paramétrage!J296*6+4)</f>
        <v>0.39930555555555558</v>
      </c>
      <c r="L296" s="19" t="str">
        <f t="shared" si="116"/>
        <v/>
      </c>
      <c r="M296" s="43" t="b">
        <f t="shared" si="117"/>
        <v>0</v>
      </c>
      <c r="N296" s="43" t="b">
        <f t="shared" si="118"/>
        <v>1</v>
      </c>
      <c r="O296" s="43" t="b">
        <f t="shared" si="133"/>
        <v>0</v>
      </c>
      <c r="P296" t="b">
        <f t="shared" si="119"/>
        <v>0</v>
      </c>
      <c r="Q296" s="43" t="b">
        <f t="shared" si="120"/>
        <v>0</v>
      </c>
      <c r="R296" s="43" t="b">
        <f t="shared" si="121"/>
        <v>0</v>
      </c>
      <c r="S296" s="43" t="b">
        <f t="shared" si="122"/>
        <v>0</v>
      </c>
      <c r="T296" t="b">
        <f t="shared" si="123"/>
        <v>0</v>
      </c>
      <c r="U296" t="b">
        <f t="shared" si="124"/>
        <v>0</v>
      </c>
      <c r="V296" t="b">
        <f t="shared" si="125"/>
        <v>0</v>
      </c>
      <c r="W296" t="b">
        <f t="shared" si="126"/>
        <v>0</v>
      </c>
      <c r="X296" t="b">
        <f t="shared" si="127"/>
        <v>0</v>
      </c>
      <c r="Y296" t="b">
        <f t="shared" si="128"/>
        <v>0</v>
      </c>
      <c r="Z296" t="b">
        <f t="shared" si="129"/>
        <v>0</v>
      </c>
      <c r="AA296" t="b">
        <f t="shared" si="130"/>
        <v>0</v>
      </c>
      <c r="AB296" t="b">
        <f t="shared" si="131"/>
        <v>0</v>
      </c>
    </row>
    <row r="297" spans="1:28" x14ac:dyDescent="0.35">
      <c r="A297" s="43">
        <f t="shared" si="134"/>
        <v>46561</v>
      </c>
      <c r="B297">
        <f t="shared" si="132"/>
        <v>3</v>
      </c>
      <c r="C297" s="19">
        <f t="shared" si="108"/>
        <v>0</v>
      </c>
      <c r="D297" s="19">
        <f t="shared" si="109"/>
        <v>0.33333333333333331</v>
      </c>
      <c r="E297" s="19">
        <f t="shared" si="110"/>
        <v>0.54166666666666663</v>
      </c>
      <c r="F297" s="19" t="b">
        <f t="shared" si="111"/>
        <v>0</v>
      </c>
      <c r="G297" s="19" t="str">
        <f t="shared" si="112"/>
        <v/>
      </c>
      <c r="H297" s="19" t="str">
        <f t="shared" si="113"/>
        <v/>
      </c>
      <c r="I297" s="19" t="str">
        <f t="shared" si="114"/>
        <v/>
      </c>
      <c r="J297">
        <f t="shared" si="115"/>
        <v>9</v>
      </c>
      <c r="K297" s="19">
        <f ca="1">OFFSET(Calendrier!$B$6,DAY(A297)-1,Paramétrage!J297*6+4)</f>
        <v>0.20833333333333331</v>
      </c>
      <c r="L297" s="19" t="str">
        <f t="shared" si="116"/>
        <v/>
      </c>
      <c r="M297" s="43" t="b">
        <f t="shared" si="117"/>
        <v>0</v>
      </c>
      <c r="N297" s="43" t="b">
        <f t="shared" si="118"/>
        <v>1</v>
      </c>
      <c r="O297" s="43" t="b">
        <f t="shared" si="133"/>
        <v>0</v>
      </c>
      <c r="P297" t="b">
        <f t="shared" si="119"/>
        <v>0</v>
      </c>
      <c r="Q297" s="43" t="b">
        <f t="shared" si="120"/>
        <v>0</v>
      </c>
      <c r="R297" s="43" t="b">
        <f t="shared" si="121"/>
        <v>0</v>
      </c>
      <c r="S297" s="43" t="b">
        <f t="shared" si="122"/>
        <v>0</v>
      </c>
      <c r="T297" t="b">
        <f t="shared" si="123"/>
        <v>0</v>
      </c>
      <c r="U297" t="b">
        <f t="shared" si="124"/>
        <v>0</v>
      </c>
      <c r="V297" t="b">
        <f t="shared" si="125"/>
        <v>0</v>
      </c>
      <c r="W297" t="b">
        <f t="shared" si="126"/>
        <v>0</v>
      </c>
      <c r="X297" t="b">
        <f t="shared" si="127"/>
        <v>0</v>
      </c>
      <c r="Y297" t="b">
        <f t="shared" si="128"/>
        <v>0</v>
      </c>
      <c r="Z297" t="b">
        <f t="shared" si="129"/>
        <v>0</v>
      </c>
      <c r="AA297" t="b">
        <f t="shared" si="130"/>
        <v>0</v>
      </c>
      <c r="AB297" t="b">
        <f t="shared" si="131"/>
        <v>0</v>
      </c>
    </row>
    <row r="298" spans="1:28" x14ac:dyDescent="0.35">
      <c r="A298" s="43">
        <f t="shared" si="134"/>
        <v>46562</v>
      </c>
      <c r="B298">
        <f t="shared" si="132"/>
        <v>4</v>
      </c>
      <c r="C298" s="19">
        <f t="shared" si="108"/>
        <v>3.125E-2</v>
      </c>
      <c r="D298" s="19">
        <f t="shared" si="109"/>
        <v>0.33333333333333331</v>
      </c>
      <c r="E298" s="19">
        <f t="shared" si="110"/>
        <v>0.70833333333333337</v>
      </c>
      <c r="F298" s="19" t="b">
        <f t="shared" si="111"/>
        <v>0</v>
      </c>
      <c r="G298" s="19" t="str">
        <f t="shared" si="112"/>
        <v/>
      </c>
      <c r="H298" s="19" t="str">
        <f t="shared" si="113"/>
        <v/>
      </c>
      <c r="I298" s="19" t="str">
        <f t="shared" si="114"/>
        <v/>
      </c>
      <c r="J298">
        <f t="shared" si="115"/>
        <v>9</v>
      </c>
      <c r="K298" s="19">
        <f ca="1">OFFSET(Calendrier!$B$6,DAY(A298)-1,Paramétrage!J298*6+4)</f>
        <v>0.35763888888888895</v>
      </c>
      <c r="L298" s="19" t="str">
        <f t="shared" si="116"/>
        <v/>
      </c>
      <c r="M298" s="43" t="b">
        <f t="shared" si="117"/>
        <v>0</v>
      </c>
      <c r="N298" s="43" t="b">
        <f t="shared" si="118"/>
        <v>1</v>
      </c>
      <c r="O298" s="43" t="b">
        <f t="shared" si="133"/>
        <v>0</v>
      </c>
      <c r="P298" t="b">
        <f t="shared" si="119"/>
        <v>0</v>
      </c>
      <c r="Q298" s="43" t="b">
        <f t="shared" si="120"/>
        <v>0</v>
      </c>
      <c r="R298" s="43" t="b">
        <f t="shared" si="121"/>
        <v>0</v>
      </c>
      <c r="S298" s="43" t="b">
        <f t="shared" si="122"/>
        <v>0</v>
      </c>
      <c r="T298" t="b">
        <f t="shared" si="123"/>
        <v>0</v>
      </c>
      <c r="U298" t="b">
        <f t="shared" si="124"/>
        <v>0</v>
      </c>
      <c r="V298" t="b">
        <f t="shared" si="125"/>
        <v>0</v>
      </c>
      <c r="W298" t="b">
        <f t="shared" si="126"/>
        <v>0</v>
      </c>
      <c r="X298" t="b">
        <f t="shared" si="127"/>
        <v>0</v>
      </c>
      <c r="Y298" t="b">
        <f t="shared" si="128"/>
        <v>0</v>
      </c>
      <c r="Z298" t="b">
        <f t="shared" si="129"/>
        <v>0</v>
      </c>
      <c r="AA298" t="b">
        <f t="shared" si="130"/>
        <v>0</v>
      </c>
      <c r="AB298" t="b">
        <f t="shared" si="131"/>
        <v>0</v>
      </c>
    </row>
    <row r="299" spans="1:28" x14ac:dyDescent="0.35">
      <c r="A299" s="43">
        <f t="shared" si="134"/>
        <v>46563</v>
      </c>
      <c r="B299">
        <f t="shared" si="132"/>
        <v>5</v>
      </c>
      <c r="C299" s="19">
        <f t="shared" si="108"/>
        <v>0</v>
      </c>
      <c r="D299" s="19">
        <f t="shared" si="109"/>
        <v>0.33333333333333331</v>
      </c>
      <c r="E299" s="19">
        <f t="shared" si="110"/>
        <v>0.70833333333333337</v>
      </c>
      <c r="F299" s="19" t="b">
        <f t="shared" si="111"/>
        <v>0</v>
      </c>
      <c r="G299" s="19" t="str">
        <f t="shared" si="112"/>
        <v/>
      </c>
      <c r="H299" s="19" t="str">
        <f t="shared" si="113"/>
        <v/>
      </c>
      <c r="I299" s="19" t="str">
        <f t="shared" si="114"/>
        <v/>
      </c>
      <c r="J299">
        <f t="shared" si="115"/>
        <v>9</v>
      </c>
      <c r="K299" s="19">
        <f ca="1">OFFSET(Calendrier!$B$6,DAY(A299)-1,Paramétrage!J299*6+4)</f>
        <v>0.38888888888888895</v>
      </c>
      <c r="L299" s="19" t="str">
        <f t="shared" si="116"/>
        <v/>
      </c>
      <c r="M299" s="43" t="b">
        <f t="shared" si="117"/>
        <v>0</v>
      </c>
      <c r="N299" s="43" t="b">
        <f t="shared" si="118"/>
        <v>1</v>
      </c>
      <c r="O299" s="43" t="b">
        <f t="shared" si="133"/>
        <v>0</v>
      </c>
      <c r="P299" t="b">
        <f t="shared" si="119"/>
        <v>0</v>
      </c>
      <c r="Q299" s="43" t="b">
        <f t="shared" si="120"/>
        <v>0</v>
      </c>
      <c r="R299" s="43" t="b">
        <f t="shared" si="121"/>
        <v>0</v>
      </c>
      <c r="S299" s="43" t="b">
        <f t="shared" si="122"/>
        <v>0</v>
      </c>
      <c r="T299" t="b">
        <f t="shared" si="123"/>
        <v>0</v>
      </c>
      <c r="U299" t="b">
        <f t="shared" si="124"/>
        <v>0</v>
      </c>
      <c r="V299" t="b">
        <f t="shared" si="125"/>
        <v>0</v>
      </c>
      <c r="W299" t="b">
        <f t="shared" si="126"/>
        <v>0</v>
      </c>
      <c r="X299" t="b">
        <f t="shared" si="127"/>
        <v>0</v>
      </c>
      <c r="Y299" t="b">
        <f t="shared" si="128"/>
        <v>0</v>
      </c>
      <c r="Z299" t="b">
        <f t="shared" si="129"/>
        <v>0</v>
      </c>
      <c r="AA299" t="b">
        <f t="shared" si="130"/>
        <v>0</v>
      </c>
      <c r="AB299" t="b">
        <f t="shared" si="131"/>
        <v>0</v>
      </c>
    </row>
    <row r="300" spans="1:28" x14ac:dyDescent="0.35">
      <c r="A300" s="43">
        <f t="shared" si="134"/>
        <v>46564</v>
      </c>
      <c r="B300">
        <f t="shared" si="132"/>
        <v>6</v>
      </c>
      <c r="C300" s="19">
        <f t="shared" si="108"/>
        <v>0</v>
      </c>
      <c r="D300" s="19">
        <f t="shared" si="109"/>
        <v>0</v>
      </c>
      <c r="E300" s="19">
        <f t="shared" si="110"/>
        <v>0</v>
      </c>
      <c r="F300" s="19" t="b">
        <f t="shared" si="111"/>
        <v>0</v>
      </c>
      <c r="G300" s="19" t="str">
        <f t="shared" si="112"/>
        <v/>
      </c>
      <c r="H300" s="19" t="str">
        <f t="shared" si="113"/>
        <v/>
      </c>
      <c r="I300" s="19" t="str">
        <f t="shared" si="114"/>
        <v/>
      </c>
      <c r="J300">
        <f t="shared" si="115"/>
        <v>9</v>
      </c>
      <c r="K300" s="19">
        <f ca="1">OFFSET(Calendrier!$B$6,DAY(A300)-1,Paramétrage!J300*6+4)</f>
        <v>0</v>
      </c>
      <c r="L300" s="19" t="str">
        <f t="shared" si="116"/>
        <v/>
      </c>
      <c r="M300" s="43" t="b">
        <f t="shared" si="117"/>
        <v>0</v>
      </c>
      <c r="N300" s="43" t="b">
        <f t="shared" si="118"/>
        <v>0</v>
      </c>
      <c r="O300" s="43" t="b">
        <f t="shared" si="133"/>
        <v>0</v>
      </c>
      <c r="P300" t="b">
        <f t="shared" si="119"/>
        <v>0</v>
      </c>
      <c r="Q300" s="43" t="b">
        <f t="shared" si="120"/>
        <v>1</v>
      </c>
      <c r="R300" s="43" t="b">
        <f t="shared" si="121"/>
        <v>0</v>
      </c>
      <c r="S300" s="43" t="b">
        <f t="shared" si="122"/>
        <v>0</v>
      </c>
      <c r="T300" t="b">
        <f t="shared" si="123"/>
        <v>0</v>
      </c>
      <c r="U300" t="b">
        <f t="shared" si="124"/>
        <v>0</v>
      </c>
      <c r="V300" t="b">
        <f t="shared" si="125"/>
        <v>0</v>
      </c>
      <c r="W300" t="b">
        <f t="shared" si="126"/>
        <v>0</v>
      </c>
      <c r="X300" t="b">
        <f t="shared" si="127"/>
        <v>0</v>
      </c>
      <c r="Y300" t="b">
        <f t="shared" si="128"/>
        <v>0</v>
      </c>
      <c r="Z300" t="b">
        <f t="shared" si="129"/>
        <v>0</v>
      </c>
      <c r="AA300" t="b">
        <f t="shared" si="130"/>
        <v>0</v>
      </c>
      <c r="AB300" t="b">
        <f t="shared" si="131"/>
        <v>0</v>
      </c>
    </row>
    <row r="301" spans="1:28" x14ac:dyDescent="0.35">
      <c r="A301" s="43">
        <f t="shared" si="134"/>
        <v>46565</v>
      </c>
      <c r="B301">
        <f t="shared" si="132"/>
        <v>7</v>
      </c>
      <c r="C301" s="19">
        <f t="shared" si="108"/>
        <v>0</v>
      </c>
      <c r="D301" s="19">
        <f t="shared" si="109"/>
        <v>0</v>
      </c>
      <c r="E301" s="19">
        <f t="shared" si="110"/>
        <v>0</v>
      </c>
      <c r="F301" s="19" t="b">
        <f t="shared" si="111"/>
        <v>0</v>
      </c>
      <c r="G301" s="19" t="str">
        <f t="shared" si="112"/>
        <v/>
      </c>
      <c r="H301" s="19" t="str">
        <f t="shared" si="113"/>
        <v/>
      </c>
      <c r="I301" s="19" t="str">
        <f t="shared" si="114"/>
        <v/>
      </c>
      <c r="J301">
        <f t="shared" si="115"/>
        <v>9</v>
      </c>
      <c r="K301" s="19">
        <f ca="1">OFFSET(Calendrier!$B$6,DAY(A301)-1,Paramétrage!J301*6+4)</f>
        <v>0</v>
      </c>
      <c r="L301" s="19" t="str">
        <f t="shared" si="116"/>
        <v/>
      </c>
      <c r="M301" s="43" t="b">
        <f t="shared" si="117"/>
        <v>0</v>
      </c>
      <c r="N301" s="43" t="b">
        <f t="shared" si="118"/>
        <v>0</v>
      </c>
      <c r="O301" s="43" t="b">
        <f t="shared" si="133"/>
        <v>0</v>
      </c>
      <c r="P301" t="b">
        <f t="shared" si="119"/>
        <v>0</v>
      </c>
      <c r="Q301" s="43" t="b">
        <f t="shared" si="120"/>
        <v>1</v>
      </c>
      <c r="R301" s="43" t="b">
        <f t="shared" si="121"/>
        <v>0</v>
      </c>
      <c r="S301" s="43" t="b">
        <f t="shared" si="122"/>
        <v>0</v>
      </c>
      <c r="T301" t="b">
        <f t="shared" si="123"/>
        <v>0</v>
      </c>
      <c r="U301" t="b">
        <f t="shared" si="124"/>
        <v>0</v>
      </c>
      <c r="V301" t="b">
        <f t="shared" si="125"/>
        <v>0</v>
      </c>
      <c r="W301" t="b">
        <f t="shared" si="126"/>
        <v>0</v>
      </c>
      <c r="X301" t="b">
        <f t="shared" si="127"/>
        <v>0</v>
      </c>
      <c r="Y301" t="b">
        <f t="shared" si="128"/>
        <v>0</v>
      </c>
      <c r="Z301" t="b">
        <f t="shared" si="129"/>
        <v>0</v>
      </c>
      <c r="AA301" t="b">
        <f t="shared" si="130"/>
        <v>0</v>
      </c>
      <c r="AB301" t="b">
        <f t="shared" si="131"/>
        <v>0</v>
      </c>
    </row>
    <row r="302" spans="1:28" x14ac:dyDescent="0.35">
      <c r="A302" s="43">
        <f t="shared" si="134"/>
        <v>46566</v>
      </c>
      <c r="B302">
        <f t="shared" si="132"/>
        <v>1</v>
      </c>
      <c r="C302" s="19">
        <f t="shared" si="108"/>
        <v>3.125E-2</v>
      </c>
      <c r="D302" s="19">
        <f t="shared" si="109"/>
        <v>0.33333333333333331</v>
      </c>
      <c r="E302" s="19">
        <f t="shared" si="110"/>
        <v>0.70833333333333337</v>
      </c>
      <c r="F302" s="19" t="b">
        <f t="shared" si="111"/>
        <v>0</v>
      </c>
      <c r="G302" s="19" t="str">
        <f t="shared" si="112"/>
        <v/>
      </c>
      <c r="H302" s="19" t="str">
        <f t="shared" si="113"/>
        <v/>
      </c>
      <c r="I302" s="19" t="str">
        <f t="shared" si="114"/>
        <v/>
      </c>
      <c r="J302">
        <f t="shared" si="115"/>
        <v>9</v>
      </c>
      <c r="K302" s="19">
        <f ca="1">OFFSET(Calendrier!$B$6,DAY(A302)-1,Paramétrage!J302*6+4)</f>
        <v>0.35763888888888895</v>
      </c>
      <c r="L302" s="19" t="str">
        <f t="shared" si="116"/>
        <v/>
      </c>
      <c r="M302" s="43" t="b">
        <f t="shared" si="117"/>
        <v>0</v>
      </c>
      <c r="N302" s="43" t="b">
        <f t="shared" si="118"/>
        <v>1</v>
      </c>
      <c r="O302" s="43" t="b">
        <f t="shared" si="133"/>
        <v>0</v>
      </c>
      <c r="P302" t="b">
        <f t="shared" si="119"/>
        <v>0</v>
      </c>
      <c r="Q302" s="43" t="b">
        <f t="shared" si="120"/>
        <v>0</v>
      </c>
      <c r="R302" s="43" t="b">
        <f t="shared" si="121"/>
        <v>0</v>
      </c>
      <c r="S302" s="43" t="b">
        <f t="shared" si="122"/>
        <v>0</v>
      </c>
      <c r="T302" t="b">
        <f t="shared" si="123"/>
        <v>0</v>
      </c>
      <c r="U302" t="b">
        <f t="shared" si="124"/>
        <v>0</v>
      </c>
      <c r="V302" t="b">
        <f t="shared" si="125"/>
        <v>0</v>
      </c>
      <c r="W302" t="b">
        <f t="shared" si="126"/>
        <v>0</v>
      </c>
      <c r="X302" t="b">
        <f t="shared" si="127"/>
        <v>0</v>
      </c>
      <c r="Y302" t="b">
        <f t="shared" si="128"/>
        <v>0</v>
      </c>
      <c r="Z302" t="b">
        <f t="shared" si="129"/>
        <v>0</v>
      </c>
      <c r="AA302" t="b">
        <f t="shared" si="130"/>
        <v>0</v>
      </c>
      <c r="AB302" t="b">
        <f t="shared" si="131"/>
        <v>0</v>
      </c>
    </row>
    <row r="303" spans="1:28" x14ac:dyDescent="0.35">
      <c r="A303" s="43">
        <f t="shared" si="134"/>
        <v>46567</v>
      </c>
      <c r="B303">
        <f t="shared" si="132"/>
        <v>2</v>
      </c>
      <c r="C303" s="19">
        <f t="shared" si="108"/>
        <v>3.125E-2</v>
      </c>
      <c r="D303" s="19">
        <f t="shared" si="109"/>
        <v>0.33333333333333331</v>
      </c>
      <c r="E303" s="19">
        <f t="shared" si="110"/>
        <v>0.75</v>
      </c>
      <c r="F303" s="19" t="b">
        <f t="shared" si="111"/>
        <v>0</v>
      </c>
      <c r="G303" s="19" t="str">
        <f t="shared" si="112"/>
        <v/>
      </c>
      <c r="H303" s="19" t="str">
        <f t="shared" si="113"/>
        <v/>
      </c>
      <c r="I303" s="19" t="str">
        <f t="shared" si="114"/>
        <v/>
      </c>
      <c r="J303">
        <f t="shared" si="115"/>
        <v>9</v>
      </c>
      <c r="K303" s="19">
        <f ca="1">OFFSET(Calendrier!$B$6,DAY(A303)-1,Paramétrage!J303*6+4)</f>
        <v>0.39930555555555558</v>
      </c>
      <c r="L303" s="19" t="str">
        <f t="shared" si="116"/>
        <v/>
      </c>
      <c r="M303" s="43" t="b">
        <f t="shared" si="117"/>
        <v>0</v>
      </c>
      <c r="N303" s="43" t="b">
        <f t="shared" si="118"/>
        <v>1</v>
      </c>
      <c r="O303" s="43" t="b">
        <f t="shared" si="133"/>
        <v>0</v>
      </c>
      <c r="P303" t="b">
        <f t="shared" si="119"/>
        <v>0</v>
      </c>
      <c r="Q303" s="43" t="b">
        <f t="shared" si="120"/>
        <v>0</v>
      </c>
      <c r="R303" s="43" t="b">
        <f t="shared" si="121"/>
        <v>0</v>
      </c>
      <c r="S303" s="43" t="b">
        <f t="shared" si="122"/>
        <v>0</v>
      </c>
      <c r="T303" t="b">
        <f t="shared" si="123"/>
        <v>0</v>
      </c>
      <c r="U303" t="b">
        <f t="shared" si="124"/>
        <v>0</v>
      </c>
      <c r="V303" t="b">
        <f t="shared" si="125"/>
        <v>0</v>
      </c>
      <c r="W303" t="b">
        <f t="shared" si="126"/>
        <v>0</v>
      </c>
      <c r="X303" t="b">
        <f t="shared" si="127"/>
        <v>0</v>
      </c>
      <c r="Y303" t="b">
        <f t="shared" si="128"/>
        <v>0</v>
      </c>
      <c r="Z303" t="b">
        <f t="shared" si="129"/>
        <v>0</v>
      </c>
      <c r="AA303" t="b">
        <f t="shared" si="130"/>
        <v>0</v>
      </c>
      <c r="AB303" t="b">
        <f t="shared" si="131"/>
        <v>0</v>
      </c>
    </row>
    <row r="304" spans="1:28" x14ac:dyDescent="0.35">
      <c r="A304" s="43">
        <f t="shared" si="134"/>
        <v>46568</v>
      </c>
      <c r="B304">
        <f t="shared" si="132"/>
        <v>3</v>
      </c>
      <c r="C304" s="19">
        <f t="shared" si="108"/>
        <v>0</v>
      </c>
      <c r="D304" s="19">
        <f t="shared" si="109"/>
        <v>0.33333333333333331</v>
      </c>
      <c r="E304" s="19">
        <f t="shared" si="110"/>
        <v>0.54166666666666663</v>
      </c>
      <c r="F304" s="19" t="b">
        <f t="shared" si="111"/>
        <v>0</v>
      </c>
      <c r="G304" s="19" t="str">
        <f t="shared" si="112"/>
        <v/>
      </c>
      <c r="H304" s="19" t="str">
        <f t="shared" si="113"/>
        <v/>
      </c>
      <c r="I304" s="19" t="str">
        <f t="shared" si="114"/>
        <v/>
      </c>
      <c r="J304">
        <f t="shared" si="115"/>
        <v>9</v>
      </c>
      <c r="K304" s="19">
        <f ca="1">OFFSET(Calendrier!$B$6,DAY(A304)-1,Paramétrage!J304*6+4)</f>
        <v>0.20833333333333331</v>
      </c>
      <c r="L304" s="19" t="str">
        <f t="shared" si="116"/>
        <v/>
      </c>
      <c r="M304" s="43" t="b">
        <f t="shared" si="117"/>
        <v>0</v>
      </c>
      <c r="N304" s="43" t="b">
        <f t="shared" si="118"/>
        <v>1</v>
      </c>
      <c r="O304" s="43" t="b">
        <f t="shared" si="133"/>
        <v>0</v>
      </c>
      <c r="P304" t="b">
        <f t="shared" si="119"/>
        <v>0</v>
      </c>
      <c r="Q304" s="43" t="b">
        <f t="shared" si="120"/>
        <v>0</v>
      </c>
      <c r="R304" s="43" t="b">
        <f t="shared" si="121"/>
        <v>0</v>
      </c>
      <c r="S304" s="43" t="b">
        <f t="shared" si="122"/>
        <v>0</v>
      </c>
      <c r="T304" t="b">
        <f t="shared" si="123"/>
        <v>0</v>
      </c>
      <c r="U304" t="b">
        <f t="shared" si="124"/>
        <v>0</v>
      </c>
      <c r="V304" t="b">
        <f t="shared" si="125"/>
        <v>0</v>
      </c>
      <c r="W304" t="b">
        <f t="shared" si="126"/>
        <v>0</v>
      </c>
      <c r="X304" t="b">
        <f t="shared" si="127"/>
        <v>0</v>
      </c>
      <c r="Y304" t="b">
        <f t="shared" si="128"/>
        <v>0</v>
      </c>
      <c r="Z304" t="b">
        <f t="shared" si="129"/>
        <v>0</v>
      </c>
      <c r="AA304" t="b">
        <f t="shared" si="130"/>
        <v>0</v>
      </c>
      <c r="AB304" t="b">
        <f t="shared" si="131"/>
        <v>0</v>
      </c>
    </row>
    <row r="305" spans="1:28" x14ac:dyDescent="0.35">
      <c r="A305" s="43">
        <f t="shared" si="134"/>
        <v>46569</v>
      </c>
      <c r="B305">
        <f t="shared" si="132"/>
        <v>4</v>
      </c>
      <c r="C305" s="19">
        <f t="shared" si="108"/>
        <v>3.125E-2</v>
      </c>
      <c r="D305" s="19">
        <f t="shared" si="109"/>
        <v>0.33333333333333331</v>
      </c>
      <c r="E305" s="19">
        <f t="shared" si="110"/>
        <v>0.70833333333333337</v>
      </c>
      <c r="F305" s="19" t="b">
        <f t="shared" si="111"/>
        <v>0</v>
      </c>
      <c r="G305" s="19" t="str">
        <f t="shared" si="112"/>
        <v/>
      </c>
      <c r="H305" s="19" t="str">
        <f t="shared" si="113"/>
        <v/>
      </c>
      <c r="I305" s="19" t="str">
        <f t="shared" si="114"/>
        <v/>
      </c>
      <c r="J305">
        <f t="shared" si="115"/>
        <v>10</v>
      </c>
      <c r="K305" s="19">
        <f ca="1">OFFSET(Calendrier!$B$6,DAY(A305)-1,Paramétrage!J305*6+4)</f>
        <v>0.35763888888888895</v>
      </c>
      <c r="L305" s="19" t="str">
        <f t="shared" si="116"/>
        <v/>
      </c>
      <c r="M305" s="43" t="b">
        <f t="shared" si="117"/>
        <v>0</v>
      </c>
      <c r="N305" s="43" t="b">
        <f t="shared" si="118"/>
        <v>1</v>
      </c>
      <c r="O305" s="43" t="b">
        <f t="shared" si="133"/>
        <v>0</v>
      </c>
      <c r="P305" t="b">
        <f t="shared" si="119"/>
        <v>0</v>
      </c>
      <c r="Q305" s="43" t="b">
        <f t="shared" si="120"/>
        <v>0</v>
      </c>
      <c r="R305" s="43" t="b">
        <f t="shared" si="121"/>
        <v>0</v>
      </c>
      <c r="S305" s="43" t="b">
        <f t="shared" si="122"/>
        <v>0</v>
      </c>
      <c r="T305" t="b">
        <f t="shared" si="123"/>
        <v>0</v>
      </c>
      <c r="U305" t="b">
        <f t="shared" si="124"/>
        <v>0</v>
      </c>
      <c r="V305" t="b">
        <f t="shared" si="125"/>
        <v>0</v>
      </c>
      <c r="W305" t="b">
        <f t="shared" si="126"/>
        <v>0</v>
      </c>
      <c r="X305" t="b">
        <f t="shared" si="127"/>
        <v>0</v>
      </c>
      <c r="Y305" t="b">
        <f t="shared" si="128"/>
        <v>0</v>
      </c>
      <c r="Z305" t="b">
        <f t="shared" si="129"/>
        <v>0</v>
      </c>
      <c r="AA305" t="b">
        <f t="shared" si="130"/>
        <v>0</v>
      </c>
      <c r="AB305" t="b">
        <f t="shared" si="131"/>
        <v>0</v>
      </c>
    </row>
    <row r="306" spans="1:28" x14ac:dyDescent="0.35">
      <c r="A306" s="43">
        <f t="shared" si="134"/>
        <v>46570</v>
      </c>
      <c r="B306">
        <f t="shared" si="132"/>
        <v>5</v>
      </c>
      <c r="C306" s="19">
        <f t="shared" si="108"/>
        <v>0</v>
      </c>
      <c r="D306" s="19">
        <f t="shared" si="109"/>
        <v>0.33333333333333331</v>
      </c>
      <c r="E306" s="19">
        <f t="shared" si="110"/>
        <v>0.70833333333333337</v>
      </c>
      <c r="F306" s="19" t="b">
        <f t="shared" si="111"/>
        <v>0</v>
      </c>
      <c r="G306" s="19" t="str">
        <f t="shared" si="112"/>
        <v/>
      </c>
      <c r="H306" s="19" t="str">
        <f t="shared" si="113"/>
        <v/>
      </c>
      <c r="I306" s="19" t="str">
        <f t="shared" si="114"/>
        <v/>
      </c>
      <c r="J306">
        <f t="shared" si="115"/>
        <v>10</v>
      </c>
      <c r="K306" s="19">
        <f ca="1">OFFSET(Calendrier!$B$6,DAY(A306)-1,Paramétrage!J306*6+4)</f>
        <v>0.38888888888888895</v>
      </c>
      <c r="L306" s="19" t="str">
        <f t="shared" si="116"/>
        <v/>
      </c>
      <c r="M306" s="43" t="b">
        <f t="shared" si="117"/>
        <v>0</v>
      </c>
      <c r="N306" s="43" t="b">
        <f t="shared" si="118"/>
        <v>1</v>
      </c>
      <c r="O306" s="43" t="b">
        <f t="shared" si="133"/>
        <v>0</v>
      </c>
      <c r="P306" t="b">
        <f t="shared" si="119"/>
        <v>0</v>
      </c>
      <c r="Q306" s="43" t="b">
        <f t="shared" si="120"/>
        <v>0</v>
      </c>
      <c r="R306" s="43" t="b">
        <f t="shared" si="121"/>
        <v>0</v>
      </c>
      <c r="S306" s="43" t="b">
        <f t="shared" si="122"/>
        <v>0</v>
      </c>
      <c r="T306" t="b">
        <f t="shared" si="123"/>
        <v>0</v>
      </c>
      <c r="U306" t="b">
        <f t="shared" si="124"/>
        <v>0</v>
      </c>
      <c r="V306" t="b">
        <f t="shared" si="125"/>
        <v>0</v>
      </c>
      <c r="W306" t="b">
        <f t="shared" si="126"/>
        <v>0</v>
      </c>
      <c r="X306" t="b">
        <f t="shared" si="127"/>
        <v>0</v>
      </c>
      <c r="Y306" t="b">
        <f t="shared" si="128"/>
        <v>0</v>
      </c>
      <c r="Z306" t="b">
        <f t="shared" si="129"/>
        <v>0</v>
      </c>
      <c r="AA306" t="b">
        <f t="shared" si="130"/>
        <v>0</v>
      </c>
      <c r="AB306" t="b">
        <f t="shared" si="131"/>
        <v>0</v>
      </c>
    </row>
    <row r="307" spans="1:28" x14ac:dyDescent="0.35">
      <c r="A307" s="43">
        <f t="shared" si="134"/>
        <v>46571</v>
      </c>
      <c r="B307">
        <f t="shared" si="132"/>
        <v>6</v>
      </c>
      <c r="C307" s="19">
        <f t="shared" si="108"/>
        <v>0</v>
      </c>
      <c r="D307" s="19">
        <f t="shared" si="109"/>
        <v>0</v>
      </c>
      <c r="E307" s="19">
        <f t="shared" si="110"/>
        <v>0</v>
      </c>
      <c r="F307" s="19" t="b">
        <f t="shared" si="111"/>
        <v>0</v>
      </c>
      <c r="G307" s="19" t="str">
        <f t="shared" si="112"/>
        <v/>
      </c>
      <c r="H307" s="19" t="str">
        <f t="shared" si="113"/>
        <v/>
      </c>
      <c r="I307" s="19" t="str">
        <f t="shared" si="114"/>
        <v/>
      </c>
      <c r="J307">
        <f t="shared" si="115"/>
        <v>10</v>
      </c>
      <c r="K307" s="19">
        <f ca="1">OFFSET(Calendrier!$B$6,DAY(A307)-1,Paramétrage!J307*6+4)</f>
        <v>0</v>
      </c>
      <c r="L307" s="19" t="str">
        <f t="shared" si="116"/>
        <v/>
      </c>
      <c r="M307" s="43" t="b">
        <f t="shared" si="117"/>
        <v>0</v>
      </c>
      <c r="N307" s="43" t="b">
        <f t="shared" si="118"/>
        <v>0</v>
      </c>
      <c r="O307" s="43" t="b">
        <f t="shared" si="133"/>
        <v>0</v>
      </c>
      <c r="P307" t="b">
        <f t="shared" si="119"/>
        <v>0</v>
      </c>
      <c r="Q307" s="43" t="b">
        <f t="shared" si="120"/>
        <v>1</v>
      </c>
      <c r="R307" s="43" t="b">
        <f t="shared" si="121"/>
        <v>0</v>
      </c>
      <c r="S307" s="43" t="b">
        <f t="shared" si="122"/>
        <v>1</v>
      </c>
      <c r="T307" t="b">
        <f t="shared" si="123"/>
        <v>0</v>
      </c>
      <c r="U307" t="b">
        <f t="shared" si="124"/>
        <v>0</v>
      </c>
      <c r="V307" t="b">
        <f t="shared" si="125"/>
        <v>0</v>
      </c>
      <c r="W307" t="b">
        <f t="shared" si="126"/>
        <v>0</v>
      </c>
      <c r="X307" t="b">
        <f t="shared" si="127"/>
        <v>0</v>
      </c>
      <c r="Y307" t="b">
        <f t="shared" si="128"/>
        <v>0</v>
      </c>
      <c r="Z307" t="b">
        <f t="shared" si="129"/>
        <v>0</v>
      </c>
      <c r="AA307" t="b">
        <f t="shared" si="130"/>
        <v>0</v>
      </c>
      <c r="AB307" t="b">
        <f t="shared" si="131"/>
        <v>1</v>
      </c>
    </row>
    <row r="308" spans="1:28" x14ac:dyDescent="0.35">
      <c r="A308" s="43">
        <f t="shared" si="134"/>
        <v>46572</v>
      </c>
      <c r="B308">
        <f t="shared" si="132"/>
        <v>7</v>
      </c>
      <c r="C308" s="19">
        <f t="shared" si="108"/>
        <v>0</v>
      </c>
      <c r="D308" s="19">
        <f t="shared" si="109"/>
        <v>0</v>
      </c>
      <c r="E308" s="19">
        <f t="shared" si="110"/>
        <v>0</v>
      </c>
      <c r="F308" s="19" t="b">
        <f t="shared" si="111"/>
        <v>0</v>
      </c>
      <c r="G308" s="19" t="str">
        <f t="shared" si="112"/>
        <v/>
      </c>
      <c r="H308" s="19" t="str">
        <f t="shared" si="113"/>
        <v/>
      </c>
      <c r="I308" s="19" t="str">
        <f t="shared" si="114"/>
        <v/>
      </c>
      <c r="J308">
        <f t="shared" si="115"/>
        <v>10</v>
      </c>
      <c r="K308" s="19">
        <f ca="1">OFFSET(Calendrier!$B$6,DAY(A308)-1,Paramétrage!J308*6+4)</f>
        <v>0</v>
      </c>
      <c r="L308" s="19" t="str">
        <f t="shared" si="116"/>
        <v/>
      </c>
      <c r="M308" s="43" t="b">
        <f t="shared" si="117"/>
        <v>0</v>
      </c>
      <c r="N308" s="43" t="b">
        <f t="shared" si="118"/>
        <v>0</v>
      </c>
      <c r="O308" s="43" t="b">
        <f t="shared" si="133"/>
        <v>0</v>
      </c>
      <c r="P308" t="b">
        <f t="shared" si="119"/>
        <v>0</v>
      </c>
      <c r="Q308" s="43" t="b">
        <f t="shared" si="120"/>
        <v>1</v>
      </c>
      <c r="R308" s="43" t="b">
        <f t="shared" si="121"/>
        <v>0</v>
      </c>
      <c r="S308" s="43" t="b">
        <f t="shared" si="122"/>
        <v>1</v>
      </c>
      <c r="T308" t="b">
        <f t="shared" si="123"/>
        <v>0</v>
      </c>
      <c r="U308" t="b">
        <f t="shared" si="124"/>
        <v>0</v>
      </c>
      <c r="V308" t="b">
        <f t="shared" si="125"/>
        <v>0</v>
      </c>
      <c r="W308" t="b">
        <f t="shared" si="126"/>
        <v>0</v>
      </c>
      <c r="X308" t="b">
        <f t="shared" si="127"/>
        <v>0</v>
      </c>
      <c r="Y308" t="b">
        <f t="shared" si="128"/>
        <v>0</v>
      </c>
      <c r="Z308" t="b">
        <f t="shared" si="129"/>
        <v>0</v>
      </c>
      <c r="AA308" t="b">
        <f t="shared" si="130"/>
        <v>0</v>
      </c>
      <c r="AB308" t="b">
        <f t="shared" si="131"/>
        <v>1</v>
      </c>
    </row>
    <row r="309" spans="1:28" x14ac:dyDescent="0.35">
      <c r="A309" s="43">
        <f t="shared" si="134"/>
        <v>46573</v>
      </c>
      <c r="B309">
        <f t="shared" si="132"/>
        <v>1</v>
      </c>
      <c r="C309" s="19">
        <f t="shared" si="108"/>
        <v>0</v>
      </c>
      <c r="D309" s="19">
        <f t="shared" si="109"/>
        <v>0</v>
      </c>
      <c r="E309" s="19">
        <f t="shared" si="110"/>
        <v>0</v>
      </c>
      <c r="F309" s="19" t="b">
        <f t="shared" si="111"/>
        <v>0</v>
      </c>
      <c r="G309" s="19" t="str">
        <f t="shared" si="112"/>
        <v/>
      </c>
      <c r="H309" s="19" t="str">
        <f t="shared" si="113"/>
        <v/>
      </c>
      <c r="I309" s="19" t="str">
        <f t="shared" si="114"/>
        <v/>
      </c>
      <c r="J309">
        <f t="shared" si="115"/>
        <v>10</v>
      </c>
      <c r="K309" s="19">
        <f ca="1">OFFSET(Calendrier!$B$6,DAY(A309)-1,Paramétrage!J309*6+4)</f>
        <v>0</v>
      </c>
      <c r="L309" s="19" t="str">
        <f t="shared" si="116"/>
        <v/>
      </c>
      <c r="M309" s="43" t="b">
        <f t="shared" si="117"/>
        <v>0</v>
      </c>
      <c r="N309" s="43" t="b">
        <f t="shared" si="118"/>
        <v>1</v>
      </c>
      <c r="O309" s="43" t="b">
        <f t="shared" si="133"/>
        <v>0</v>
      </c>
      <c r="P309" t="b">
        <f t="shared" si="119"/>
        <v>0</v>
      </c>
      <c r="Q309" s="43" t="b">
        <f t="shared" si="120"/>
        <v>0</v>
      </c>
      <c r="R309" s="43" t="b">
        <f t="shared" si="121"/>
        <v>0</v>
      </c>
      <c r="S309" s="43" t="b">
        <f t="shared" si="122"/>
        <v>1</v>
      </c>
      <c r="T309" t="b">
        <f t="shared" si="123"/>
        <v>0</v>
      </c>
      <c r="U309" t="b">
        <f t="shared" si="124"/>
        <v>0</v>
      </c>
      <c r="V309" t="b">
        <f t="shared" si="125"/>
        <v>0</v>
      </c>
      <c r="W309" t="b">
        <f t="shared" si="126"/>
        <v>0</v>
      </c>
      <c r="X309" t="b">
        <f t="shared" si="127"/>
        <v>0</v>
      </c>
      <c r="Y309" t="b">
        <f t="shared" si="128"/>
        <v>0</v>
      </c>
      <c r="Z309" t="b">
        <f t="shared" si="129"/>
        <v>0</v>
      </c>
      <c r="AA309" t="b">
        <f t="shared" si="130"/>
        <v>0</v>
      </c>
      <c r="AB309" t="b">
        <f t="shared" si="131"/>
        <v>1</v>
      </c>
    </row>
    <row r="310" spans="1:28" x14ac:dyDescent="0.35">
      <c r="A310" s="43">
        <f t="shared" si="134"/>
        <v>46574</v>
      </c>
      <c r="B310">
        <f t="shared" si="132"/>
        <v>2</v>
      </c>
      <c r="C310" s="19">
        <f t="shared" si="108"/>
        <v>0</v>
      </c>
      <c r="D310" s="19">
        <f t="shared" si="109"/>
        <v>0</v>
      </c>
      <c r="E310" s="19">
        <f t="shared" si="110"/>
        <v>0</v>
      </c>
      <c r="F310" s="19" t="b">
        <f t="shared" si="111"/>
        <v>0</v>
      </c>
      <c r="G310" s="19" t="str">
        <f t="shared" si="112"/>
        <v/>
      </c>
      <c r="H310" s="19" t="str">
        <f t="shared" si="113"/>
        <v/>
      </c>
      <c r="I310" s="19" t="str">
        <f t="shared" si="114"/>
        <v/>
      </c>
      <c r="J310">
        <f t="shared" si="115"/>
        <v>10</v>
      </c>
      <c r="K310" s="19">
        <f ca="1">OFFSET(Calendrier!$B$6,DAY(A310)-1,Paramétrage!J310*6+4)</f>
        <v>0</v>
      </c>
      <c r="L310" s="19" t="str">
        <f t="shared" si="116"/>
        <v/>
      </c>
      <c r="M310" s="43" t="b">
        <f t="shared" si="117"/>
        <v>0</v>
      </c>
      <c r="N310" s="43" t="b">
        <f t="shared" si="118"/>
        <v>1</v>
      </c>
      <c r="O310" s="43" t="b">
        <f t="shared" si="133"/>
        <v>0</v>
      </c>
      <c r="P310" t="b">
        <f t="shared" si="119"/>
        <v>0</v>
      </c>
      <c r="Q310" s="43" t="b">
        <f t="shared" si="120"/>
        <v>0</v>
      </c>
      <c r="R310" s="43" t="b">
        <f t="shared" si="121"/>
        <v>0</v>
      </c>
      <c r="S310" s="43" t="b">
        <f t="shared" si="122"/>
        <v>1</v>
      </c>
      <c r="T310" t="b">
        <f t="shared" si="123"/>
        <v>0</v>
      </c>
      <c r="U310" t="b">
        <f t="shared" si="124"/>
        <v>0</v>
      </c>
      <c r="V310" t="b">
        <f t="shared" si="125"/>
        <v>0</v>
      </c>
      <c r="W310" t="b">
        <f t="shared" si="126"/>
        <v>0</v>
      </c>
      <c r="X310" t="b">
        <f t="shared" si="127"/>
        <v>0</v>
      </c>
      <c r="Y310" t="b">
        <f t="shared" si="128"/>
        <v>0</v>
      </c>
      <c r="Z310" t="b">
        <f t="shared" si="129"/>
        <v>0</v>
      </c>
      <c r="AA310" t="b">
        <f t="shared" si="130"/>
        <v>0</v>
      </c>
      <c r="AB310" t="b">
        <f t="shared" si="131"/>
        <v>1</v>
      </c>
    </row>
    <row r="311" spans="1:28" x14ac:dyDescent="0.35">
      <c r="A311" s="43">
        <f t="shared" si="134"/>
        <v>46575</v>
      </c>
      <c r="B311">
        <f t="shared" si="132"/>
        <v>3</v>
      </c>
      <c r="C311" s="19">
        <f t="shared" si="108"/>
        <v>0</v>
      </c>
      <c r="D311" s="19">
        <f t="shared" si="109"/>
        <v>0</v>
      </c>
      <c r="E311" s="19">
        <f t="shared" si="110"/>
        <v>0</v>
      </c>
      <c r="F311" s="19" t="b">
        <f t="shared" si="111"/>
        <v>0</v>
      </c>
      <c r="G311" s="19" t="str">
        <f t="shared" si="112"/>
        <v/>
      </c>
      <c r="H311" s="19" t="str">
        <f t="shared" si="113"/>
        <v/>
      </c>
      <c r="I311" s="19" t="str">
        <f t="shared" si="114"/>
        <v/>
      </c>
      <c r="J311">
        <f t="shared" si="115"/>
        <v>10</v>
      </c>
      <c r="K311" s="19">
        <f ca="1">OFFSET(Calendrier!$B$6,DAY(A311)-1,Paramétrage!J311*6+4)</f>
        <v>0</v>
      </c>
      <c r="L311" s="19" t="str">
        <f t="shared" si="116"/>
        <v/>
      </c>
      <c r="M311" s="43" t="b">
        <f t="shared" si="117"/>
        <v>0</v>
      </c>
      <c r="N311" s="43" t="b">
        <f t="shared" si="118"/>
        <v>1</v>
      </c>
      <c r="O311" s="43" t="b">
        <f t="shared" si="133"/>
        <v>0</v>
      </c>
      <c r="P311" t="b">
        <f t="shared" si="119"/>
        <v>0</v>
      </c>
      <c r="Q311" s="43" t="b">
        <f t="shared" si="120"/>
        <v>0</v>
      </c>
      <c r="R311" s="43" t="b">
        <f t="shared" si="121"/>
        <v>0</v>
      </c>
      <c r="S311" s="43" t="b">
        <f t="shared" si="122"/>
        <v>1</v>
      </c>
      <c r="T311" t="b">
        <f t="shared" si="123"/>
        <v>0</v>
      </c>
      <c r="U311" t="b">
        <f t="shared" si="124"/>
        <v>0</v>
      </c>
      <c r="V311" t="b">
        <f t="shared" si="125"/>
        <v>0</v>
      </c>
      <c r="W311" t="b">
        <f t="shared" si="126"/>
        <v>0</v>
      </c>
      <c r="X311" t="b">
        <f t="shared" si="127"/>
        <v>0</v>
      </c>
      <c r="Y311" t="b">
        <f t="shared" si="128"/>
        <v>0</v>
      </c>
      <c r="Z311" t="b">
        <f t="shared" si="129"/>
        <v>0</v>
      </c>
      <c r="AA311" t="b">
        <f t="shared" si="130"/>
        <v>0</v>
      </c>
      <c r="AB311" t="b">
        <f t="shared" si="131"/>
        <v>1</v>
      </c>
    </row>
    <row r="312" spans="1:28" x14ac:dyDescent="0.35">
      <c r="A312" s="43">
        <f t="shared" si="134"/>
        <v>46576</v>
      </c>
      <c r="B312">
        <f t="shared" si="132"/>
        <v>4</v>
      </c>
      <c r="C312" s="19">
        <f t="shared" si="108"/>
        <v>0</v>
      </c>
      <c r="D312" s="19">
        <f t="shared" si="109"/>
        <v>0</v>
      </c>
      <c r="E312" s="19">
        <f t="shared" si="110"/>
        <v>0</v>
      </c>
      <c r="F312" s="19" t="b">
        <f t="shared" si="111"/>
        <v>0</v>
      </c>
      <c r="G312" s="19" t="str">
        <f t="shared" si="112"/>
        <v/>
      </c>
      <c r="H312" s="19" t="str">
        <f t="shared" si="113"/>
        <v/>
      </c>
      <c r="I312" s="19" t="str">
        <f t="shared" si="114"/>
        <v/>
      </c>
      <c r="J312">
        <f t="shared" si="115"/>
        <v>10</v>
      </c>
      <c r="K312" s="19">
        <f ca="1">OFFSET(Calendrier!$B$6,DAY(A312)-1,Paramétrage!J312*6+4)</f>
        <v>0</v>
      </c>
      <c r="L312" s="19" t="str">
        <f t="shared" si="116"/>
        <v/>
      </c>
      <c r="M312" s="43" t="b">
        <f t="shared" si="117"/>
        <v>0</v>
      </c>
      <c r="N312" s="43" t="b">
        <f t="shared" si="118"/>
        <v>1</v>
      </c>
      <c r="O312" s="43" t="b">
        <f t="shared" si="133"/>
        <v>0</v>
      </c>
      <c r="P312" t="b">
        <f t="shared" si="119"/>
        <v>0</v>
      </c>
      <c r="Q312" s="43" t="b">
        <f t="shared" si="120"/>
        <v>0</v>
      </c>
      <c r="R312" s="43" t="b">
        <f t="shared" si="121"/>
        <v>0</v>
      </c>
      <c r="S312" s="43" t="b">
        <f t="shared" si="122"/>
        <v>1</v>
      </c>
      <c r="T312" t="b">
        <f t="shared" si="123"/>
        <v>0</v>
      </c>
      <c r="U312" t="b">
        <f t="shared" si="124"/>
        <v>0</v>
      </c>
      <c r="V312" t="b">
        <f t="shared" si="125"/>
        <v>0</v>
      </c>
      <c r="W312" t="b">
        <f t="shared" si="126"/>
        <v>0</v>
      </c>
      <c r="X312" t="b">
        <f t="shared" si="127"/>
        <v>0</v>
      </c>
      <c r="Y312" t="b">
        <f t="shared" si="128"/>
        <v>0</v>
      </c>
      <c r="Z312" t="b">
        <f t="shared" si="129"/>
        <v>0</v>
      </c>
      <c r="AA312" t="b">
        <f t="shared" si="130"/>
        <v>0</v>
      </c>
      <c r="AB312" t="b">
        <f t="shared" si="131"/>
        <v>1</v>
      </c>
    </row>
    <row r="313" spans="1:28" x14ac:dyDescent="0.35">
      <c r="A313" s="43">
        <f t="shared" si="134"/>
        <v>46577</v>
      </c>
      <c r="B313">
        <f t="shared" si="132"/>
        <v>5</v>
      </c>
      <c r="C313" s="19">
        <f t="shared" si="108"/>
        <v>0</v>
      </c>
      <c r="D313" s="19">
        <f t="shared" si="109"/>
        <v>0</v>
      </c>
      <c r="E313" s="19">
        <f t="shared" si="110"/>
        <v>0</v>
      </c>
      <c r="F313" s="19" t="b">
        <f t="shared" si="111"/>
        <v>0</v>
      </c>
      <c r="G313" s="19" t="str">
        <f t="shared" si="112"/>
        <v/>
      </c>
      <c r="H313" s="19" t="str">
        <f t="shared" si="113"/>
        <v/>
      </c>
      <c r="I313" s="19" t="str">
        <f t="shared" si="114"/>
        <v/>
      </c>
      <c r="J313">
        <f t="shared" si="115"/>
        <v>10</v>
      </c>
      <c r="K313" s="19">
        <f ca="1">OFFSET(Calendrier!$B$6,DAY(A313)-1,Paramétrage!J313*6+4)</f>
        <v>0</v>
      </c>
      <c r="L313" s="19" t="str">
        <f t="shared" si="116"/>
        <v/>
      </c>
      <c r="M313" s="43" t="b">
        <f t="shared" si="117"/>
        <v>0</v>
      </c>
      <c r="N313" s="43" t="b">
        <f t="shared" si="118"/>
        <v>1</v>
      </c>
      <c r="O313" s="43" t="b">
        <f t="shared" si="133"/>
        <v>0</v>
      </c>
      <c r="P313" t="b">
        <f t="shared" si="119"/>
        <v>0</v>
      </c>
      <c r="Q313" s="43" t="b">
        <f t="shared" si="120"/>
        <v>0</v>
      </c>
      <c r="R313" s="43" t="b">
        <f t="shared" si="121"/>
        <v>0</v>
      </c>
      <c r="S313" s="43" t="b">
        <f t="shared" si="122"/>
        <v>1</v>
      </c>
      <c r="T313" t="b">
        <f t="shared" si="123"/>
        <v>0</v>
      </c>
      <c r="U313" t="b">
        <f t="shared" si="124"/>
        <v>0</v>
      </c>
      <c r="V313" t="b">
        <f t="shared" si="125"/>
        <v>0</v>
      </c>
      <c r="W313" t="b">
        <f t="shared" si="126"/>
        <v>0</v>
      </c>
      <c r="X313" t="b">
        <f t="shared" si="127"/>
        <v>0</v>
      </c>
      <c r="Y313" t="b">
        <f t="shared" si="128"/>
        <v>0</v>
      </c>
      <c r="Z313" t="b">
        <f t="shared" si="129"/>
        <v>0</v>
      </c>
      <c r="AA313" t="b">
        <f t="shared" si="130"/>
        <v>0</v>
      </c>
      <c r="AB313" t="b">
        <f t="shared" si="131"/>
        <v>1</v>
      </c>
    </row>
    <row r="314" spans="1:28" x14ac:dyDescent="0.35">
      <c r="A314" s="43">
        <f t="shared" si="134"/>
        <v>46578</v>
      </c>
      <c r="B314">
        <f t="shared" si="132"/>
        <v>6</v>
      </c>
      <c r="C314" s="19">
        <f t="shared" si="108"/>
        <v>0</v>
      </c>
      <c r="D314" s="19">
        <f t="shared" si="109"/>
        <v>0</v>
      </c>
      <c r="E314" s="19">
        <f t="shared" si="110"/>
        <v>0</v>
      </c>
      <c r="F314" s="19" t="b">
        <f t="shared" si="111"/>
        <v>0</v>
      </c>
      <c r="G314" s="19" t="str">
        <f t="shared" si="112"/>
        <v/>
      </c>
      <c r="H314" s="19" t="str">
        <f t="shared" si="113"/>
        <v/>
      </c>
      <c r="I314" s="19" t="str">
        <f t="shared" si="114"/>
        <v/>
      </c>
      <c r="J314">
        <f t="shared" si="115"/>
        <v>10</v>
      </c>
      <c r="K314" s="19">
        <f ca="1">OFFSET(Calendrier!$B$6,DAY(A314)-1,Paramétrage!J314*6+4)</f>
        <v>0</v>
      </c>
      <c r="L314" s="19" t="str">
        <f t="shared" si="116"/>
        <v/>
      </c>
      <c r="M314" s="43" t="b">
        <f t="shared" si="117"/>
        <v>0</v>
      </c>
      <c r="N314" s="43" t="b">
        <f t="shared" si="118"/>
        <v>0</v>
      </c>
      <c r="O314" s="43" t="b">
        <f t="shared" si="133"/>
        <v>0</v>
      </c>
      <c r="P314" t="b">
        <f t="shared" si="119"/>
        <v>0</v>
      </c>
      <c r="Q314" s="43" t="b">
        <f t="shared" si="120"/>
        <v>1</v>
      </c>
      <c r="R314" s="43" t="b">
        <f t="shared" si="121"/>
        <v>0</v>
      </c>
      <c r="S314" s="43" t="b">
        <f t="shared" si="122"/>
        <v>1</v>
      </c>
      <c r="T314" t="b">
        <f t="shared" si="123"/>
        <v>0</v>
      </c>
      <c r="U314" t="b">
        <f t="shared" si="124"/>
        <v>0</v>
      </c>
      <c r="V314" t="b">
        <f t="shared" si="125"/>
        <v>0</v>
      </c>
      <c r="W314" t="b">
        <f t="shared" si="126"/>
        <v>0</v>
      </c>
      <c r="X314" t="b">
        <f t="shared" si="127"/>
        <v>0</v>
      </c>
      <c r="Y314" t="b">
        <f t="shared" si="128"/>
        <v>0</v>
      </c>
      <c r="Z314" t="b">
        <f t="shared" si="129"/>
        <v>0</v>
      </c>
      <c r="AA314" t="b">
        <f t="shared" si="130"/>
        <v>0</v>
      </c>
      <c r="AB314" t="b">
        <f t="shared" si="131"/>
        <v>1</v>
      </c>
    </row>
    <row r="315" spans="1:28" x14ac:dyDescent="0.35">
      <c r="A315" s="43">
        <f t="shared" si="134"/>
        <v>46579</v>
      </c>
      <c r="B315">
        <f t="shared" si="132"/>
        <v>7</v>
      </c>
      <c r="C315" s="19">
        <f t="shared" si="108"/>
        <v>0</v>
      </c>
      <c r="D315" s="19">
        <f t="shared" si="109"/>
        <v>0</v>
      </c>
      <c r="E315" s="19">
        <f t="shared" si="110"/>
        <v>0</v>
      </c>
      <c r="F315" s="19" t="b">
        <f t="shared" si="111"/>
        <v>0</v>
      </c>
      <c r="G315" s="19" t="str">
        <f t="shared" si="112"/>
        <v/>
      </c>
      <c r="H315" s="19" t="str">
        <f t="shared" si="113"/>
        <v/>
      </c>
      <c r="I315" s="19" t="str">
        <f t="shared" si="114"/>
        <v/>
      </c>
      <c r="J315">
        <f t="shared" si="115"/>
        <v>10</v>
      </c>
      <c r="K315" s="19">
        <f ca="1">OFFSET(Calendrier!$B$6,DAY(A315)-1,Paramétrage!J315*6+4)</f>
        <v>0</v>
      </c>
      <c r="L315" s="19" t="str">
        <f t="shared" si="116"/>
        <v/>
      </c>
      <c r="M315" s="43" t="b">
        <f t="shared" si="117"/>
        <v>0</v>
      </c>
      <c r="N315" s="43" t="b">
        <f t="shared" si="118"/>
        <v>0</v>
      </c>
      <c r="O315" s="43" t="b">
        <f t="shared" si="133"/>
        <v>0</v>
      </c>
      <c r="P315" t="b">
        <f t="shared" si="119"/>
        <v>0</v>
      </c>
      <c r="Q315" s="43" t="b">
        <f t="shared" si="120"/>
        <v>1</v>
      </c>
      <c r="R315" s="43" t="b">
        <f t="shared" si="121"/>
        <v>0</v>
      </c>
      <c r="S315" s="43" t="b">
        <f t="shared" si="122"/>
        <v>1</v>
      </c>
      <c r="T315" t="b">
        <f t="shared" si="123"/>
        <v>0</v>
      </c>
      <c r="U315" t="b">
        <f t="shared" si="124"/>
        <v>0</v>
      </c>
      <c r="V315" t="b">
        <f t="shared" si="125"/>
        <v>0</v>
      </c>
      <c r="W315" t="b">
        <f t="shared" si="126"/>
        <v>0</v>
      </c>
      <c r="X315" t="b">
        <f t="shared" si="127"/>
        <v>0</v>
      </c>
      <c r="Y315" t="b">
        <f t="shared" si="128"/>
        <v>0</v>
      </c>
      <c r="Z315" t="b">
        <f t="shared" si="129"/>
        <v>0</v>
      </c>
      <c r="AA315" t="b">
        <f t="shared" si="130"/>
        <v>0</v>
      </c>
      <c r="AB315" t="b">
        <f t="shared" si="131"/>
        <v>1</v>
      </c>
    </row>
    <row r="316" spans="1:28" x14ac:dyDescent="0.35">
      <c r="A316" s="43">
        <f t="shared" si="134"/>
        <v>46580</v>
      </c>
      <c r="B316">
        <f t="shared" si="132"/>
        <v>1</v>
      </c>
      <c r="C316" s="19">
        <f t="shared" si="108"/>
        <v>0</v>
      </c>
      <c r="D316" s="19">
        <f t="shared" si="109"/>
        <v>0</v>
      </c>
      <c r="E316" s="19">
        <f t="shared" si="110"/>
        <v>0</v>
      </c>
      <c r="F316" s="19" t="b">
        <f t="shared" si="111"/>
        <v>0</v>
      </c>
      <c r="G316" s="19" t="str">
        <f t="shared" si="112"/>
        <v/>
      </c>
      <c r="H316" s="19" t="str">
        <f t="shared" si="113"/>
        <v/>
      </c>
      <c r="I316" s="19" t="str">
        <f t="shared" si="114"/>
        <v/>
      </c>
      <c r="J316">
        <f t="shared" si="115"/>
        <v>10</v>
      </c>
      <c r="K316" s="19">
        <f ca="1">OFFSET(Calendrier!$B$6,DAY(A316)-1,Paramétrage!J316*6+4)</f>
        <v>0</v>
      </c>
      <c r="L316" s="19" t="str">
        <f t="shared" si="116"/>
        <v/>
      </c>
      <c r="M316" s="43" t="b">
        <f t="shared" si="117"/>
        <v>0</v>
      </c>
      <c r="N316" s="43" t="b">
        <f t="shared" si="118"/>
        <v>1</v>
      </c>
      <c r="O316" s="43" t="b">
        <f t="shared" si="133"/>
        <v>0</v>
      </c>
      <c r="P316" t="b">
        <f t="shared" si="119"/>
        <v>0</v>
      </c>
      <c r="Q316" s="43" t="b">
        <f t="shared" si="120"/>
        <v>0</v>
      </c>
      <c r="R316" s="43" t="b">
        <f t="shared" si="121"/>
        <v>0</v>
      </c>
      <c r="S316" s="43" t="b">
        <f t="shared" si="122"/>
        <v>1</v>
      </c>
      <c r="T316" t="b">
        <f t="shared" si="123"/>
        <v>0</v>
      </c>
      <c r="U316" t="b">
        <f t="shared" si="124"/>
        <v>0</v>
      </c>
      <c r="V316" t="b">
        <f t="shared" si="125"/>
        <v>0</v>
      </c>
      <c r="W316" t="b">
        <f t="shared" si="126"/>
        <v>0</v>
      </c>
      <c r="X316" t="b">
        <f t="shared" si="127"/>
        <v>0</v>
      </c>
      <c r="Y316" t="b">
        <f t="shared" si="128"/>
        <v>0</v>
      </c>
      <c r="Z316" t="b">
        <f t="shared" si="129"/>
        <v>0</v>
      </c>
      <c r="AA316" t="b">
        <f t="shared" si="130"/>
        <v>0</v>
      </c>
      <c r="AB316" t="b">
        <f t="shared" si="131"/>
        <v>1</v>
      </c>
    </row>
    <row r="317" spans="1:28" x14ac:dyDescent="0.35">
      <c r="A317" s="43">
        <f t="shared" si="134"/>
        <v>46581</v>
      </c>
      <c r="B317">
        <f t="shared" si="132"/>
        <v>2</v>
      </c>
      <c r="C317" s="19">
        <f t="shared" si="108"/>
        <v>0</v>
      </c>
      <c r="D317" s="19">
        <f t="shared" si="109"/>
        <v>0</v>
      </c>
      <c r="E317" s="19">
        <f t="shared" si="110"/>
        <v>0</v>
      </c>
      <c r="F317" s="19" t="b">
        <f t="shared" si="111"/>
        <v>0</v>
      </c>
      <c r="G317" s="19" t="str">
        <f t="shared" si="112"/>
        <v/>
      </c>
      <c r="H317" s="19" t="str">
        <f t="shared" si="113"/>
        <v/>
      </c>
      <c r="I317" s="19" t="str">
        <f t="shared" si="114"/>
        <v/>
      </c>
      <c r="J317">
        <f t="shared" si="115"/>
        <v>10</v>
      </c>
      <c r="K317" s="19">
        <f ca="1">OFFSET(Calendrier!$B$6,DAY(A317)-1,Paramétrage!J317*6+4)</f>
        <v>0</v>
      </c>
      <c r="L317" s="19" t="str">
        <f t="shared" si="116"/>
        <v/>
      </c>
      <c r="M317" s="43" t="b">
        <f t="shared" si="117"/>
        <v>0</v>
      </c>
      <c r="N317" s="43" t="b">
        <f t="shared" si="118"/>
        <v>1</v>
      </c>
      <c r="O317" s="43" t="b">
        <f t="shared" si="133"/>
        <v>0</v>
      </c>
      <c r="P317" t="b">
        <f t="shared" si="119"/>
        <v>0</v>
      </c>
      <c r="Q317" s="43" t="b">
        <f t="shared" si="120"/>
        <v>0</v>
      </c>
      <c r="R317" s="43" t="b">
        <f t="shared" si="121"/>
        <v>0</v>
      </c>
      <c r="S317" s="43" t="b">
        <f t="shared" si="122"/>
        <v>1</v>
      </c>
      <c r="T317" t="b">
        <f t="shared" si="123"/>
        <v>0</v>
      </c>
      <c r="U317" t="b">
        <f t="shared" si="124"/>
        <v>0</v>
      </c>
      <c r="V317" t="b">
        <f t="shared" si="125"/>
        <v>0</v>
      </c>
      <c r="W317" t="b">
        <f t="shared" si="126"/>
        <v>0</v>
      </c>
      <c r="X317" t="b">
        <f t="shared" si="127"/>
        <v>0</v>
      </c>
      <c r="Y317" t="b">
        <f t="shared" si="128"/>
        <v>0</v>
      </c>
      <c r="Z317" t="b">
        <f t="shared" si="129"/>
        <v>0</v>
      </c>
      <c r="AA317" t="b">
        <f t="shared" si="130"/>
        <v>0</v>
      </c>
      <c r="AB317" t="b">
        <f t="shared" si="131"/>
        <v>1</v>
      </c>
    </row>
    <row r="318" spans="1:28" x14ac:dyDescent="0.35">
      <c r="A318" s="43">
        <f t="shared" si="134"/>
        <v>46582</v>
      </c>
      <c r="B318">
        <f t="shared" si="132"/>
        <v>3</v>
      </c>
      <c r="C318" s="19">
        <f t="shared" si="108"/>
        <v>0</v>
      </c>
      <c r="D318" s="19">
        <f t="shared" si="109"/>
        <v>0</v>
      </c>
      <c r="E318" s="19">
        <f t="shared" si="110"/>
        <v>0</v>
      </c>
      <c r="F318" s="19" t="b">
        <f t="shared" si="111"/>
        <v>0</v>
      </c>
      <c r="G318" s="19" t="str">
        <f t="shared" si="112"/>
        <v/>
      </c>
      <c r="H318" s="19" t="str">
        <f t="shared" si="113"/>
        <v/>
      </c>
      <c r="I318" s="19" t="str">
        <f t="shared" si="114"/>
        <v/>
      </c>
      <c r="J318">
        <f t="shared" si="115"/>
        <v>10</v>
      </c>
      <c r="K318" s="19">
        <f ca="1">OFFSET(Calendrier!$B$6,DAY(A318)-1,Paramétrage!J318*6+4)</f>
        <v>0</v>
      </c>
      <c r="L318" s="19" t="b">
        <f t="shared" ca="1" si="116"/>
        <v>1</v>
      </c>
      <c r="M318" s="43" t="b">
        <f t="shared" ca="1" si="117"/>
        <v>1</v>
      </c>
      <c r="N318" s="43" t="b">
        <f t="shared" si="118"/>
        <v>1</v>
      </c>
      <c r="O318" s="43" t="b">
        <f t="shared" ca="1" si="133"/>
        <v>1</v>
      </c>
      <c r="P318" t="b">
        <f t="shared" si="119"/>
        <v>1</v>
      </c>
      <c r="Q318" s="43" t="b">
        <f t="shared" si="120"/>
        <v>0</v>
      </c>
      <c r="R318" s="43" t="b">
        <f t="shared" si="121"/>
        <v>0</v>
      </c>
      <c r="S318" s="43" t="b">
        <f t="shared" si="122"/>
        <v>1</v>
      </c>
      <c r="T318" t="b">
        <f t="shared" si="123"/>
        <v>0</v>
      </c>
      <c r="U318" t="b">
        <f t="shared" si="124"/>
        <v>0</v>
      </c>
      <c r="V318" t="b">
        <f t="shared" si="125"/>
        <v>0</v>
      </c>
      <c r="W318" t="b">
        <f t="shared" si="126"/>
        <v>0</v>
      </c>
      <c r="X318" t="b">
        <f t="shared" si="127"/>
        <v>0</v>
      </c>
      <c r="Y318" t="b">
        <f t="shared" si="128"/>
        <v>0</v>
      </c>
      <c r="Z318" t="b">
        <f t="shared" si="129"/>
        <v>0</v>
      </c>
      <c r="AA318" t="b">
        <f t="shared" si="130"/>
        <v>0</v>
      </c>
      <c r="AB318" t="b">
        <f t="shared" si="131"/>
        <v>1</v>
      </c>
    </row>
    <row r="319" spans="1:28" x14ac:dyDescent="0.35">
      <c r="A319" s="43">
        <f t="shared" si="134"/>
        <v>46583</v>
      </c>
      <c r="B319">
        <f t="shared" si="132"/>
        <v>4</v>
      </c>
      <c r="C319" s="19">
        <f t="shared" si="108"/>
        <v>0</v>
      </c>
      <c r="D319" s="19">
        <f t="shared" si="109"/>
        <v>0</v>
      </c>
      <c r="E319" s="19">
        <f t="shared" si="110"/>
        <v>0</v>
      </c>
      <c r="F319" s="19" t="b">
        <f t="shared" si="111"/>
        <v>0</v>
      </c>
      <c r="G319" s="19" t="str">
        <f t="shared" si="112"/>
        <v/>
      </c>
      <c r="H319" s="19" t="str">
        <f t="shared" si="113"/>
        <v/>
      </c>
      <c r="I319" s="19" t="str">
        <f t="shared" si="114"/>
        <v/>
      </c>
      <c r="J319">
        <f t="shared" si="115"/>
        <v>10</v>
      </c>
      <c r="K319" s="19">
        <f ca="1">OFFSET(Calendrier!$B$6,DAY(A319)-1,Paramétrage!J319*6+4)</f>
        <v>0</v>
      </c>
      <c r="L319" s="19" t="str">
        <f t="shared" si="116"/>
        <v/>
      </c>
      <c r="M319" s="43" t="b">
        <f t="shared" si="117"/>
        <v>0</v>
      </c>
      <c r="N319" s="43" t="b">
        <f t="shared" si="118"/>
        <v>1</v>
      </c>
      <c r="O319" s="43" t="b">
        <f t="shared" si="133"/>
        <v>0</v>
      </c>
      <c r="P319" t="b">
        <f t="shared" si="119"/>
        <v>0</v>
      </c>
      <c r="Q319" s="43" t="b">
        <f t="shared" si="120"/>
        <v>0</v>
      </c>
      <c r="R319" s="43" t="b">
        <f t="shared" si="121"/>
        <v>0</v>
      </c>
      <c r="S319" s="43" t="b">
        <f t="shared" si="122"/>
        <v>1</v>
      </c>
      <c r="T319" t="b">
        <f t="shared" si="123"/>
        <v>0</v>
      </c>
      <c r="U319" t="b">
        <f t="shared" si="124"/>
        <v>0</v>
      </c>
      <c r="V319" t="b">
        <f t="shared" si="125"/>
        <v>0</v>
      </c>
      <c r="W319" t="b">
        <f t="shared" si="126"/>
        <v>0</v>
      </c>
      <c r="X319" t="b">
        <f t="shared" si="127"/>
        <v>0</v>
      </c>
      <c r="Y319" t="b">
        <f t="shared" si="128"/>
        <v>0</v>
      </c>
      <c r="Z319" t="b">
        <f t="shared" si="129"/>
        <v>0</v>
      </c>
      <c r="AA319" t="b">
        <f t="shared" si="130"/>
        <v>0</v>
      </c>
      <c r="AB319" t="b">
        <f t="shared" si="131"/>
        <v>1</v>
      </c>
    </row>
    <row r="320" spans="1:28" x14ac:dyDescent="0.35">
      <c r="A320" s="43">
        <f t="shared" si="134"/>
        <v>46584</v>
      </c>
      <c r="B320">
        <f t="shared" si="132"/>
        <v>5</v>
      </c>
      <c r="C320" s="19">
        <f t="shared" si="108"/>
        <v>0</v>
      </c>
      <c r="D320" s="19">
        <f t="shared" si="109"/>
        <v>0</v>
      </c>
      <c r="E320" s="19">
        <f t="shared" si="110"/>
        <v>0</v>
      </c>
      <c r="F320" s="19" t="b">
        <f t="shared" si="111"/>
        <v>0</v>
      </c>
      <c r="G320" s="19" t="str">
        <f t="shared" si="112"/>
        <v/>
      </c>
      <c r="H320" s="19" t="str">
        <f t="shared" si="113"/>
        <v/>
      </c>
      <c r="I320" s="19" t="str">
        <f t="shared" si="114"/>
        <v/>
      </c>
      <c r="J320">
        <f t="shared" si="115"/>
        <v>10</v>
      </c>
      <c r="K320" s="19">
        <f ca="1">OFFSET(Calendrier!$B$6,DAY(A320)-1,Paramétrage!J320*6+4)</f>
        <v>0</v>
      </c>
      <c r="L320" s="19" t="str">
        <f t="shared" si="116"/>
        <v/>
      </c>
      <c r="M320" s="43" t="b">
        <f t="shared" si="117"/>
        <v>0</v>
      </c>
      <c r="N320" s="43" t="b">
        <f t="shared" si="118"/>
        <v>1</v>
      </c>
      <c r="O320" s="43" t="b">
        <f t="shared" si="133"/>
        <v>0</v>
      </c>
      <c r="P320" t="b">
        <f t="shared" si="119"/>
        <v>0</v>
      </c>
      <c r="Q320" s="43" t="b">
        <f t="shared" si="120"/>
        <v>0</v>
      </c>
      <c r="R320" s="43" t="b">
        <f t="shared" si="121"/>
        <v>0</v>
      </c>
      <c r="S320" s="43" t="b">
        <f t="shared" si="122"/>
        <v>1</v>
      </c>
      <c r="T320" t="b">
        <f t="shared" si="123"/>
        <v>0</v>
      </c>
      <c r="U320" t="b">
        <f t="shared" si="124"/>
        <v>0</v>
      </c>
      <c r="V320" t="b">
        <f t="shared" si="125"/>
        <v>0</v>
      </c>
      <c r="W320" t="b">
        <f t="shared" si="126"/>
        <v>0</v>
      </c>
      <c r="X320" t="b">
        <f t="shared" si="127"/>
        <v>0</v>
      </c>
      <c r="Y320" t="b">
        <f t="shared" si="128"/>
        <v>0</v>
      </c>
      <c r="Z320" t="b">
        <f t="shared" si="129"/>
        <v>0</v>
      </c>
      <c r="AA320" t="b">
        <f t="shared" si="130"/>
        <v>0</v>
      </c>
      <c r="AB320" t="b">
        <f t="shared" si="131"/>
        <v>1</v>
      </c>
    </row>
    <row r="321" spans="1:28" x14ac:dyDescent="0.35">
      <c r="A321" s="43">
        <f t="shared" si="134"/>
        <v>46585</v>
      </c>
      <c r="B321">
        <f t="shared" si="132"/>
        <v>6</v>
      </c>
      <c r="C321" s="19">
        <f t="shared" si="108"/>
        <v>0</v>
      </c>
      <c r="D321" s="19">
        <f t="shared" si="109"/>
        <v>0</v>
      </c>
      <c r="E321" s="19">
        <f t="shared" si="110"/>
        <v>0</v>
      </c>
      <c r="F321" s="19" t="b">
        <f t="shared" si="111"/>
        <v>0</v>
      </c>
      <c r="G321" s="19" t="str">
        <f t="shared" si="112"/>
        <v/>
      </c>
      <c r="H321" s="19" t="str">
        <f t="shared" si="113"/>
        <v/>
      </c>
      <c r="I321" s="19" t="str">
        <f t="shared" si="114"/>
        <v/>
      </c>
      <c r="J321">
        <f t="shared" si="115"/>
        <v>10</v>
      </c>
      <c r="K321" s="19">
        <f ca="1">OFFSET(Calendrier!$B$6,DAY(A321)-1,Paramétrage!J321*6+4)</f>
        <v>0</v>
      </c>
      <c r="L321" s="19" t="str">
        <f t="shared" si="116"/>
        <v/>
      </c>
      <c r="M321" s="43" t="b">
        <f t="shared" si="117"/>
        <v>0</v>
      </c>
      <c r="N321" s="43" t="b">
        <f t="shared" si="118"/>
        <v>0</v>
      </c>
      <c r="O321" s="43" t="b">
        <f t="shared" si="133"/>
        <v>0</v>
      </c>
      <c r="P321" t="b">
        <f t="shared" si="119"/>
        <v>0</v>
      </c>
      <c r="Q321" s="43" t="b">
        <f t="shared" si="120"/>
        <v>1</v>
      </c>
      <c r="R321" s="43" t="b">
        <f t="shared" si="121"/>
        <v>0</v>
      </c>
      <c r="S321" s="43" t="b">
        <f t="shared" si="122"/>
        <v>1</v>
      </c>
      <c r="T321" t="b">
        <f t="shared" si="123"/>
        <v>0</v>
      </c>
      <c r="U321" t="b">
        <f t="shared" si="124"/>
        <v>0</v>
      </c>
      <c r="V321" t="b">
        <f t="shared" si="125"/>
        <v>0</v>
      </c>
      <c r="W321" t="b">
        <f t="shared" si="126"/>
        <v>0</v>
      </c>
      <c r="X321" t="b">
        <f t="shared" si="127"/>
        <v>0</v>
      </c>
      <c r="Y321" t="b">
        <f t="shared" si="128"/>
        <v>0</v>
      </c>
      <c r="Z321" t="b">
        <f t="shared" si="129"/>
        <v>0</v>
      </c>
      <c r="AA321" t="b">
        <f t="shared" si="130"/>
        <v>0</v>
      </c>
      <c r="AB321" t="b">
        <f t="shared" si="131"/>
        <v>1</v>
      </c>
    </row>
    <row r="322" spans="1:28" x14ac:dyDescent="0.35">
      <c r="A322" s="43">
        <f t="shared" si="134"/>
        <v>46586</v>
      </c>
      <c r="B322">
        <f t="shared" si="132"/>
        <v>7</v>
      </c>
      <c r="C322" s="19">
        <f t="shared" ref="C322:C367" si="135">IF(F322,G322,IF(S322,0,IF(M322,0,_xlfn.XLOOKUP(B322,listeHebdoJours,listeHebdoRepas))))</f>
        <v>0</v>
      </c>
      <c r="D322" s="19">
        <f t="shared" ref="D322:D367" si="136">IF(F322,H322,IF(S322,0,IF(M322,0,_xlfn.XLOOKUP(B322,listeHebdoJours,listeHebdoDebut))))</f>
        <v>0</v>
      </c>
      <c r="E322" s="19">
        <f t="shared" ref="E322:E367" si="137">IF(F322,I322,IF(S322,0,IF(M322,0,_xlfn.XLOOKUP(B322,listeHebdoJours,listeHebdoFin))))</f>
        <v>0</v>
      </c>
      <c r="F322" s="19" t="b">
        <f t="shared" ref="F322:F366" si="138">IFERROR(IF(VLOOKUP(A322,listeJoursParticliers,1,0),TRUE(),FALSE()),FALSE())</f>
        <v>0</v>
      </c>
      <c r="G322" s="19" t="str">
        <f t="shared" ref="G322:G366" si="139">IFERROR(VLOOKUP(A322,listeJoursParticliers,2,0),"")</f>
        <v/>
      </c>
      <c r="H322" s="19" t="str">
        <f t="shared" ref="H322:H366" si="140">IFERROR(VLOOKUP(A322,listeJoursParticliers,3,0),"")</f>
        <v/>
      </c>
      <c r="I322" s="19" t="str">
        <f t="shared" ref="I322:I366" si="141">IFERROR(VLOOKUP(A322,listeJoursParticliers,4,0),"")</f>
        <v/>
      </c>
      <c r="J322">
        <f t="shared" ref="J322:J366" si="142">DATEDIF(DATE(annee1,9,1),A322,"m")</f>
        <v>10</v>
      </c>
      <c r="K322" s="19">
        <f ca="1">OFFSET(Calendrier!$B$6,DAY(A322)-1,Paramétrage!J322*6+4)</f>
        <v>0</v>
      </c>
      <c r="L322" s="19" t="str">
        <f t="shared" ref="L322:L367" si="143">IFERROR(AND(P322,_xlfn.XLOOKUP(A322,joursFeries,joursFeriesAvantApresDureeZero)),"")</f>
        <v/>
      </c>
      <c r="M322" s="43" t="b">
        <f t="shared" ref="M322:M367" si="144">OR(L322,A322=paques+40)</f>
        <v>0</v>
      </c>
      <c r="N322" s="43" t="b">
        <f t="shared" ref="N322:N366" si="145">_xlfn.XLOOKUP(WEEKDAY(A322,2),listeHebdoJours,listeHebdoDurees)&gt;0</f>
        <v>0</v>
      </c>
      <c r="O322" s="43" t="b">
        <f t="shared" si="133"/>
        <v>0</v>
      </c>
      <c r="P322" t="b">
        <f t="shared" ref="P322:P366" si="146">COUNTIFS(joursFeries,A322)&gt;0</f>
        <v>0</v>
      </c>
      <c r="Q322" s="43" t="b">
        <f t="shared" ref="Q322:Q366" si="147">OR(WEEKDAY(A322,2)=6,WEEKDAY(A322,2)=7)</f>
        <v>1</v>
      </c>
      <c r="R322" s="43" t="b">
        <f t="shared" ref="R322:R366" si="148">AND(IFERROR(VLOOKUP(A322,joursVacancesTravailles,1,0)&lt;&gt;"",FALSE()),S322)</f>
        <v>0</v>
      </c>
      <c r="S322" s="43" t="b">
        <f t="shared" ref="S322:S366" si="149">IF(zone="A",OR(T322,U322,V322,W322,AB322),IF(zone="B",OR(T322,U322,X322,Y322,AB322),OR(T322,U322,Z322,AA322,AB322)))</f>
        <v>1</v>
      </c>
      <c r="T322" t="b">
        <f t="shared" ref="T322:T366" si="150">AND(A322&gt;debutVacToussaint,A322&lt;finVacToussaint)</f>
        <v>0</v>
      </c>
      <c r="U322" t="b">
        <f t="shared" ref="U322:U366" si="151">AND(A322&gt;debutVacNoel,A322&lt;finVacNoel)</f>
        <v>0</v>
      </c>
      <c r="V322" t="b">
        <f t="shared" ref="V322:V366" si="152">AND(A322&gt;debutVacHiverA,A322&lt;finVacHiverA)</f>
        <v>0</v>
      </c>
      <c r="W322" t="b">
        <f t="shared" ref="W322:W366" si="153">AND(A322&gt;debutVacPrintempsA,A322&lt;finVacPrintempsA)</f>
        <v>0</v>
      </c>
      <c r="X322" t="b">
        <f t="shared" ref="X322:X366" si="154">AND(A322&gt;debutVacHiverB,A322&lt;finVacHiverB)</f>
        <v>0</v>
      </c>
      <c r="Y322" t="b">
        <f t="shared" ref="Y322:Y366" si="155">AND(A322&gt;debutVacPrintempsB,A322&lt;finVacPrintempsB)</f>
        <v>0</v>
      </c>
      <c r="Z322" t="b">
        <f t="shared" ref="Z322:Z366" si="156">AND(A322&gt;debutVacHiverC,A322&lt;finVacHiverC)</f>
        <v>0</v>
      </c>
      <c r="AA322" t="b">
        <f t="shared" ref="AA322:AA366" si="157">AND(A322&gt;debutVacPrintempsB,A322&lt;finVacPrintempsB)</f>
        <v>0</v>
      </c>
      <c r="AB322" t="b">
        <f t="shared" ref="AB322:AB366" si="158">AND(A322&gt;debutVacEte,A322&lt;finVacEte)</f>
        <v>1</v>
      </c>
    </row>
    <row r="323" spans="1:28" x14ac:dyDescent="0.35">
      <c r="A323" s="43">
        <f t="shared" si="134"/>
        <v>46587</v>
      </c>
      <c r="B323">
        <f t="shared" ref="B323:B367" si="159">WEEKDAY(A323,2)</f>
        <v>1</v>
      </c>
      <c r="C323" s="19">
        <f t="shared" si="135"/>
        <v>0</v>
      </c>
      <c r="D323" s="19">
        <f t="shared" si="136"/>
        <v>0</v>
      </c>
      <c r="E323" s="19">
        <f t="shared" si="137"/>
        <v>0</v>
      </c>
      <c r="F323" s="19" t="b">
        <f t="shared" si="138"/>
        <v>0</v>
      </c>
      <c r="G323" s="19" t="str">
        <f t="shared" si="139"/>
        <v/>
      </c>
      <c r="H323" s="19" t="str">
        <f t="shared" si="140"/>
        <v/>
      </c>
      <c r="I323" s="19" t="str">
        <f t="shared" si="141"/>
        <v/>
      </c>
      <c r="J323">
        <f t="shared" si="142"/>
        <v>10</v>
      </c>
      <c r="K323" s="19">
        <f ca="1">OFFSET(Calendrier!$B$6,DAY(A323)-1,Paramétrage!J323*6+4)</f>
        <v>0</v>
      </c>
      <c r="L323" s="19" t="str">
        <f t="shared" si="143"/>
        <v/>
      </c>
      <c r="M323" s="43" t="b">
        <f t="shared" si="144"/>
        <v>0</v>
      </c>
      <c r="N323" s="43" t="b">
        <f t="shared" si="145"/>
        <v>1</v>
      </c>
      <c r="O323" s="43" t="b">
        <f t="shared" ref="O323:O366" si="160">OR(AND(P323,L323),AND(P323,Q323))</f>
        <v>0</v>
      </c>
      <c r="P323" t="b">
        <f t="shared" si="146"/>
        <v>0</v>
      </c>
      <c r="Q323" s="43" t="b">
        <f t="shared" si="147"/>
        <v>0</v>
      </c>
      <c r="R323" s="43" t="b">
        <f t="shared" si="148"/>
        <v>0</v>
      </c>
      <c r="S323" s="43" t="b">
        <f t="shared" si="149"/>
        <v>1</v>
      </c>
      <c r="T323" t="b">
        <f t="shared" si="150"/>
        <v>0</v>
      </c>
      <c r="U323" t="b">
        <f t="shared" si="151"/>
        <v>0</v>
      </c>
      <c r="V323" t="b">
        <f t="shared" si="152"/>
        <v>0</v>
      </c>
      <c r="W323" t="b">
        <f t="shared" si="153"/>
        <v>0</v>
      </c>
      <c r="X323" t="b">
        <f t="shared" si="154"/>
        <v>0</v>
      </c>
      <c r="Y323" t="b">
        <f t="shared" si="155"/>
        <v>0</v>
      </c>
      <c r="Z323" t="b">
        <f t="shared" si="156"/>
        <v>0</v>
      </c>
      <c r="AA323" t="b">
        <f t="shared" si="157"/>
        <v>0</v>
      </c>
      <c r="AB323" t="b">
        <f t="shared" si="158"/>
        <v>1</v>
      </c>
    </row>
    <row r="324" spans="1:28" x14ac:dyDescent="0.35">
      <c r="A324" s="43">
        <f t="shared" ref="A324:A367" si="161">A323+1</f>
        <v>46588</v>
      </c>
      <c r="B324">
        <f t="shared" si="159"/>
        <v>2</v>
      </c>
      <c r="C324" s="19">
        <f t="shared" si="135"/>
        <v>0</v>
      </c>
      <c r="D324" s="19">
        <f t="shared" si="136"/>
        <v>0</v>
      </c>
      <c r="E324" s="19">
        <f t="shared" si="137"/>
        <v>0</v>
      </c>
      <c r="F324" s="19" t="b">
        <f t="shared" si="138"/>
        <v>0</v>
      </c>
      <c r="G324" s="19" t="str">
        <f t="shared" si="139"/>
        <v/>
      </c>
      <c r="H324" s="19" t="str">
        <f t="shared" si="140"/>
        <v/>
      </c>
      <c r="I324" s="19" t="str">
        <f t="shared" si="141"/>
        <v/>
      </c>
      <c r="J324">
        <f t="shared" si="142"/>
        <v>10</v>
      </c>
      <c r="K324" s="19">
        <f ca="1">OFFSET(Calendrier!$B$6,DAY(A324)-1,Paramétrage!J324*6+4)</f>
        <v>0</v>
      </c>
      <c r="L324" s="19" t="str">
        <f t="shared" si="143"/>
        <v/>
      </c>
      <c r="M324" s="43" t="b">
        <f t="shared" si="144"/>
        <v>0</v>
      </c>
      <c r="N324" s="43" t="b">
        <f t="shared" si="145"/>
        <v>1</v>
      </c>
      <c r="O324" s="43" t="b">
        <f t="shared" si="160"/>
        <v>0</v>
      </c>
      <c r="P324" t="b">
        <f t="shared" si="146"/>
        <v>0</v>
      </c>
      <c r="Q324" s="43" t="b">
        <f t="shared" si="147"/>
        <v>0</v>
      </c>
      <c r="R324" s="43" t="b">
        <f t="shared" si="148"/>
        <v>0</v>
      </c>
      <c r="S324" s="43" t="b">
        <f t="shared" si="149"/>
        <v>1</v>
      </c>
      <c r="T324" t="b">
        <f t="shared" si="150"/>
        <v>0</v>
      </c>
      <c r="U324" t="b">
        <f t="shared" si="151"/>
        <v>0</v>
      </c>
      <c r="V324" t="b">
        <f t="shared" si="152"/>
        <v>0</v>
      </c>
      <c r="W324" t="b">
        <f t="shared" si="153"/>
        <v>0</v>
      </c>
      <c r="X324" t="b">
        <f t="shared" si="154"/>
        <v>0</v>
      </c>
      <c r="Y324" t="b">
        <f t="shared" si="155"/>
        <v>0</v>
      </c>
      <c r="Z324" t="b">
        <f t="shared" si="156"/>
        <v>0</v>
      </c>
      <c r="AA324" t="b">
        <f t="shared" si="157"/>
        <v>0</v>
      </c>
      <c r="AB324" t="b">
        <f t="shared" si="158"/>
        <v>1</v>
      </c>
    </row>
    <row r="325" spans="1:28" x14ac:dyDescent="0.35">
      <c r="A325" s="43">
        <f t="shared" si="161"/>
        <v>46589</v>
      </c>
      <c r="B325">
        <f t="shared" si="159"/>
        <v>3</v>
      </c>
      <c r="C325" s="19">
        <f t="shared" si="135"/>
        <v>0</v>
      </c>
      <c r="D325" s="19">
        <f t="shared" si="136"/>
        <v>0</v>
      </c>
      <c r="E325" s="19">
        <f t="shared" si="137"/>
        <v>0</v>
      </c>
      <c r="F325" s="19" t="b">
        <f t="shared" si="138"/>
        <v>0</v>
      </c>
      <c r="G325" s="19" t="str">
        <f t="shared" si="139"/>
        <v/>
      </c>
      <c r="H325" s="19" t="str">
        <f t="shared" si="140"/>
        <v/>
      </c>
      <c r="I325" s="19" t="str">
        <f t="shared" si="141"/>
        <v/>
      </c>
      <c r="J325">
        <f t="shared" si="142"/>
        <v>10</v>
      </c>
      <c r="K325" s="19">
        <f ca="1">OFFSET(Calendrier!$B$6,DAY(A325)-1,Paramétrage!J325*6+4)</f>
        <v>0</v>
      </c>
      <c r="L325" s="19" t="str">
        <f t="shared" si="143"/>
        <v/>
      </c>
      <c r="M325" s="43" t="b">
        <f t="shared" si="144"/>
        <v>0</v>
      </c>
      <c r="N325" s="43" t="b">
        <f t="shared" si="145"/>
        <v>1</v>
      </c>
      <c r="O325" s="43" t="b">
        <f t="shared" si="160"/>
        <v>0</v>
      </c>
      <c r="P325" t="b">
        <f t="shared" si="146"/>
        <v>0</v>
      </c>
      <c r="Q325" s="43" t="b">
        <f t="shared" si="147"/>
        <v>0</v>
      </c>
      <c r="R325" s="43" t="b">
        <f t="shared" si="148"/>
        <v>0</v>
      </c>
      <c r="S325" s="43" t="b">
        <f t="shared" si="149"/>
        <v>1</v>
      </c>
      <c r="T325" t="b">
        <f t="shared" si="150"/>
        <v>0</v>
      </c>
      <c r="U325" t="b">
        <f t="shared" si="151"/>
        <v>0</v>
      </c>
      <c r="V325" t="b">
        <f t="shared" si="152"/>
        <v>0</v>
      </c>
      <c r="W325" t="b">
        <f t="shared" si="153"/>
        <v>0</v>
      </c>
      <c r="X325" t="b">
        <f t="shared" si="154"/>
        <v>0</v>
      </c>
      <c r="Y325" t="b">
        <f t="shared" si="155"/>
        <v>0</v>
      </c>
      <c r="Z325" t="b">
        <f t="shared" si="156"/>
        <v>0</v>
      </c>
      <c r="AA325" t="b">
        <f t="shared" si="157"/>
        <v>0</v>
      </c>
      <c r="AB325" t="b">
        <f t="shared" si="158"/>
        <v>1</v>
      </c>
    </row>
    <row r="326" spans="1:28" x14ac:dyDescent="0.35">
      <c r="A326" s="43">
        <f t="shared" si="161"/>
        <v>46590</v>
      </c>
      <c r="B326">
        <f t="shared" si="159"/>
        <v>4</v>
      </c>
      <c r="C326" s="19">
        <f t="shared" si="135"/>
        <v>0</v>
      </c>
      <c r="D326" s="19">
        <f t="shared" si="136"/>
        <v>0</v>
      </c>
      <c r="E326" s="19">
        <f t="shared" si="137"/>
        <v>0</v>
      </c>
      <c r="F326" s="19" t="b">
        <f t="shared" si="138"/>
        <v>0</v>
      </c>
      <c r="G326" s="19" t="str">
        <f t="shared" si="139"/>
        <v/>
      </c>
      <c r="H326" s="19" t="str">
        <f t="shared" si="140"/>
        <v/>
      </c>
      <c r="I326" s="19" t="str">
        <f t="shared" si="141"/>
        <v/>
      </c>
      <c r="J326">
        <f t="shared" si="142"/>
        <v>10</v>
      </c>
      <c r="K326" s="19">
        <f ca="1">OFFSET(Calendrier!$B$6,DAY(A326)-1,Paramétrage!J326*6+4)</f>
        <v>0</v>
      </c>
      <c r="L326" s="19" t="str">
        <f t="shared" si="143"/>
        <v/>
      </c>
      <c r="M326" s="43" t="b">
        <f t="shared" si="144"/>
        <v>0</v>
      </c>
      <c r="N326" s="43" t="b">
        <f t="shared" si="145"/>
        <v>1</v>
      </c>
      <c r="O326" s="43" t="b">
        <f t="shared" si="160"/>
        <v>0</v>
      </c>
      <c r="P326" t="b">
        <f t="shared" si="146"/>
        <v>0</v>
      </c>
      <c r="Q326" s="43" t="b">
        <f t="shared" si="147"/>
        <v>0</v>
      </c>
      <c r="R326" s="43" t="b">
        <f t="shared" si="148"/>
        <v>0</v>
      </c>
      <c r="S326" s="43" t="b">
        <f t="shared" si="149"/>
        <v>1</v>
      </c>
      <c r="T326" t="b">
        <f t="shared" si="150"/>
        <v>0</v>
      </c>
      <c r="U326" t="b">
        <f t="shared" si="151"/>
        <v>0</v>
      </c>
      <c r="V326" t="b">
        <f t="shared" si="152"/>
        <v>0</v>
      </c>
      <c r="W326" t="b">
        <f t="shared" si="153"/>
        <v>0</v>
      </c>
      <c r="X326" t="b">
        <f t="shared" si="154"/>
        <v>0</v>
      </c>
      <c r="Y326" t="b">
        <f t="shared" si="155"/>
        <v>0</v>
      </c>
      <c r="Z326" t="b">
        <f t="shared" si="156"/>
        <v>0</v>
      </c>
      <c r="AA326" t="b">
        <f t="shared" si="157"/>
        <v>0</v>
      </c>
      <c r="AB326" t="b">
        <f t="shared" si="158"/>
        <v>1</v>
      </c>
    </row>
    <row r="327" spans="1:28" x14ac:dyDescent="0.35">
      <c r="A327" s="43">
        <f t="shared" si="161"/>
        <v>46591</v>
      </c>
      <c r="B327">
        <f t="shared" si="159"/>
        <v>5</v>
      </c>
      <c r="C327" s="19">
        <f t="shared" si="135"/>
        <v>0</v>
      </c>
      <c r="D327" s="19">
        <f t="shared" si="136"/>
        <v>0</v>
      </c>
      <c r="E327" s="19">
        <f t="shared" si="137"/>
        <v>0</v>
      </c>
      <c r="F327" s="19" t="b">
        <f t="shared" si="138"/>
        <v>0</v>
      </c>
      <c r="G327" s="19" t="str">
        <f t="shared" si="139"/>
        <v/>
      </c>
      <c r="H327" s="19" t="str">
        <f t="shared" si="140"/>
        <v/>
      </c>
      <c r="I327" s="19" t="str">
        <f t="shared" si="141"/>
        <v/>
      </c>
      <c r="J327">
        <f t="shared" si="142"/>
        <v>10</v>
      </c>
      <c r="K327" s="19">
        <f ca="1">OFFSET(Calendrier!$B$6,DAY(A327)-1,Paramétrage!J327*6+4)</f>
        <v>0</v>
      </c>
      <c r="L327" s="19" t="str">
        <f t="shared" si="143"/>
        <v/>
      </c>
      <c r="M327" s="43" t="b">
        <f t="shared" si="144"/>
        <v>0</v>
      </c>
      <c r="N327" s="43" t="b">
        <f t="shared" si="145"/>
        <v>1</v>
      </c>
      <c r="O327" s="43" t="b">
        <f t="shared" si="160"/>
        <v>0</v>
      </c>
      <c r="P327" t="b">
        <f t="shared" si="146"/>
        <v>0</v>
      </c>
      <c r="Q327" s="43" t="b">
        <f t="shared" si="147"/>
        <v>0</v>
      </c>
      <c r="R327" s="43" t="b">
        <f t="shared" si="148"/>
        <v>0</v>
      </c>
      <c r="S327" s="43" t="b">
        <f t="shared" si="149"/>
        <v>1</v>
      </c>
      <c r="T327" t="b">
        <f t="shared" si="150"/>
        <v>0</v>
      </c>
      <c r="U327" t="b">
        <f t="shared" si="151"/>
        <v>0</v>
      </c>
      <c r="V327" t="b">
        <f t="shared" si="152"/>
        <v>0</v>
      </c>
      <c r="W327" t="b">
        <f t="shared" si="153"/>
        <v>0</v>
      </c>
      <c r="X327" t="b">
        <f t="shared" si="154"/>
        <v>0</v>
      </c>
      <c r="Y327" t="b">
        <f t="shared" si="155"/>
        <v>0</v>
      </c>
      <c r="Z327" t="b">
        <f t="shared" si="156"/>
        <v>0</v>
      </c>
      <c r="AA327" t="b">
        <f t="shared" si="157"/>
        <v>0</v>
      </c>
      <c r="AB327" t="b">
        <f t="shared" si="158"/>
        <v>1</v>
      </c>
    </row>
    <row r="328" spans="1:28" x14ac:dyDescent="0.35">
      <c r="A328" s="43">
        <f t="shared" si="161"/>
        <v>46592</v>
      </c>
      <c r="B328">
        <f t="shared" si="159"/>
        <v>6</v>
      </c>
      <c r="C328" s="19">
        <f t="shared" si="135"/>
        <v>0</v>
      </c>
      <c r="D328" s="19">
        <f t="shared" si="136"/>
        <v>0</v>
      </c>
      <c r="E328" s="19">
        <f t="shared" si="137"/>
        <v>0</v>
      </c>
      <c r="F328" s="19" t="b">
        <f t="shared" si="138"/>
        <v>0</v>
      </c>
      <c r="G328" s="19" t="str">
        <f t="shared" si="139"/>
        <v/>
      </c>
      <c r="H328" s="19" t="str">
        <f t="shared" si="140"/>
        <v/>
      </c>
      <c r="I328" s="19" t="str">
        <f t="shared" si="141"/>
        <v/>
      </c>
      <c r="J328">
        <f t="shared" si="142"/>
        <v>10</v>
      </c>
      <c r="K328" s="19">
        <f ca="1">OFFSET(Calendrier!$B$6,DAY(A328)-1,Paramétrage!J328*6+4)</f>
        <v>0</v>
      </c>
      <c r="L328" s="19" t="str">
        <f t="shared" si="143"/>
        <v/>
      </c>
      <c r="M328" s="43" t="b">
        <f t="shared" si="144"/>
        <v>0</v>
      </c>
      <c r="N328" s="43" t="b">
        <f t="shared" si="145"/>
        <v>0</v>
      </c>
      <c r="O328" s="43" t="b">
        <f t="shared" si="160"/>
        <v>0</v>
      </c>
      <c r="P328" t="b">
        <f t="shared" si="146"/>
        <v>0</v>
      </c>
      <c r="Q328" s="43" t="b">
        <f t="shared" si="147"/>
        <v>1</v>
      </c>
      <c r="R328" s="43" t="b">
        <f t="shared" si="148"/>
        <v>0</v>
      </c>
      <c r="S328" s="43" t="b">
        <f t="shared" si="149"/>
        <v>1</v>
      </c>
      <c r="T328" t="b">
        <f t="shared" si="150"/>
        <v>0</v>
      </c>
      <c r="U328" t="b">
        <f t="shared" si="151"/>
        <v>0</v>
      </c>
      <c r="V328" t="b">
        <f t="shared" si="152"/>
        <v>0</v>
      </c>
      <c r="W328" t="b">
        <f t="shared" si="153"/>
        <v>0</v>
      </c>
      <c r="X328" t="b">
        <f t="shared" si="154"/>
        <v>0</v>
      </c>
      <c r="Y328" t="b">
        <f t="shared" si="155"/>
        <v>0</v>
      </c>
      <c r="Z328" t="b">
        <f t="shared" si="156"/>
        <v>0</v>
      </c>
      <c r="AA328" t="b">
        <f t="shared" si="157"/>
        <v>0</v>
      </c>
      <c r="AB328" t="b">
        <f t="shared" si="158"/>
        <v>1</v>
      </c>
    </row>
    <row r="329" spans="1:28" x14ac:dyDescent="0.35">
      <c r="A329" s="43">
        <f t="shared" si="161"/>
        <v>46593</v>
      </c>
      <c r="B329">
        <f t="shared" si="159"/>
        <v>7</v>
      </c>
      <c r="C329" s="19">
        <f t="shared" si="135"/>
        <v>0</v>
      </c>
      <c r="D329" s="19">
        <f t="shared" si="136"/>
        <v>0</v>
      </c>
      <c r="E329" s="19">
        <f t="shared" si="137"/>
        <v>0</v>
      </c>
      <c r="F329" s="19" t="b">
        <f t="shared" si="138"/>
        <v>0</v>
      </c>
      <c r="G329" s="19" t="str">
        <f t="shared" si="139"/>
        <v/>
      </c>
      <c r="H329" s="19" t="str">
        <f t="shared" si="140"/>
        <v/>
      </c>
      <c r="I329" s="19" t="str">
        <f t="shared" si="141"/>
        <v/>
      </c>
      <c r="J329">
        <f t="shared" si="142"/>
        <v>10</v>
      </c>
      <c r="K329" s="19">
        <f ca="1">OFFSET(Calendrier!$B$6,DAY(A329)-1,Paramétrage!J329*6+4)</f>
        <v>0</v>
      </c>
      <c r="L329" s="19" t="str">
        <f t="shared" si="143"/>
        <v/>
      </c>
      <c r="M329" s="43" t="b">
        <f t="shared" si="144"/>
        <v>0</v>
      </c>
      <c r="N329" s="43" t="b">
        <f t="shared" si="145"/>
        <v>0</v>
      </c>
      <c r="O329" s="43" t="b">
        <f t="shared" si="160"/>
        <v>0</v>
      </c>
      <c r="P329" t="b">
        <f t="shared" si="146"/>
        <v>0</v>
      </c>
      <c r="Q329" s="43" t="b">
        <f t="shared" si="147"/>
        <v>1</v>
      </c>
      <c r="R329" s="43" t="b">
        <f t="shared" si="148"/>
        <v>0</v>
      </c>
      <c r="S329" s="43" t="b">
        <f t="shared" si="149"/>
        <v>1</v>
      </c>
      <c r="T329" t="b">
        <f t="shared" si="150"/>
        <v>0</v>
      </c>
      <c r="U329" t="b">
        <f t="shared" si="151"/>
        <v>0</v>
      </c>
      <c r="V329" t="b">
        <f t="shared" si="152"/>
        <v>0</v>
      </c>
      <c r="W329" t="b">
        <f t="shared" si="153"/>
        <v>0</v>
      </c>
      <c r="X329" t="b">
        <f t="shared" si="154"/>
        <v>0</v>
      </c>
      <c r="Y329" t="b">
        <f t="shared" si="155"/>
        <v>0</v>
      </c>
      <c r="Z329" t="b">
        <f t="shared" si="156"/>
        <v>0</v>
      </c>
      <c r="AA329" t="b">
        <f t="shared" si="157"/>
        <v>0</v>
      </c>
      <c r="AB329" t="b">
        <f t="shared" si="158"/>
        <v>1</v>
      </c>
    </row>
    <row r="330" spans="1:28" x14ac:dyDescent="0.35">
      <c r="A330" s="43">
        <f t="shared" si="161"/>
        <v>46594</v>
      </c>
      <c r="B330">
        <f t="shared" si="159"/>
        <v>1</v>
      </c>
      <c r="C330" s="19">
        <f t="shared" si="135"/>
        <v>0</v>
      </c>
      <c r="D330" s="19">
        <f t="shared" si="136"/>
        <v>0</v>
      </c>
      <c r="E330" s="19">
        <f t="shared" si="137"/>
        <v>0</v>
      </c>
      <c r="F330" s="19" t="b">
        <f t="shared" si="138"/>
        <v>0</v>
      </c>
      <c r="G330" s="19" t="str">
        <f t="shared" si="139"/>
        <v/>
      </c>
      <c r="H330" s="19" t="str">
        <f t="shared" si="140"/>
        <v/>
      </c>
      <c r="I330" s="19" t="str">
        <f t="shared" si="141"/>
        <v/>
      </c>
      <c r="J330">
        <f t="shared" si="142"/>
        <v>10</v>
      </c>
      <c r="K330" s="19">
        <f ca="1">OFFSET(Calendrier!$B$6,DAY(A330)-1,Paramétrage!J330*6+4)</f>
        <v>0</v>
      </c>
      <c r="L330" s="19" t="str">
        <f t="shared" si="143"/>
        <v/>
      </c>
      <c r="M330" s="43" t="b">
        <f t="shared" si="144"/>
        <v>0</v>
      </c>
      <c r="N330" s="43" t="b">
        <f t="shared" si="145"/>
        <v>1</v>
      </c>
      <c r="O330" s="43" t="b">
        <f t="shared" si="160"/>
        <v>0</v>
      </c>
      <c r="P330" t="b">
        <f t="shared" si="146"/>
        <v>0</v>
      </c>
      <c r="Q330" s="43" t="b">
        <f t="shared" si="147"/>
        <v>0</v>
      </c>
      <c r="R330" s="43" t="b">
        <f t="shared" si="148"/>
        <v>0</v>
      </c>
      <c r="S330" s="43" t="b">
        <f t="shared" si="149"/>
        <v>1</v>
      </c>
      <c r="T330" t="b">
        <f t="shared" si="150"/>
        <v>0</v>
      </c>
      <c r="U330" t="b">
        <f t="shared" si="151"/>
        <v>0</v>
      </c>
      <c r="V330" t="b">
        <f t="shared" si="152"/>
        <v>0</v>
      </c>
      <c r="W330" t="b">
        <f t="shared" si="153"/>
        <v>0</v>
      </c>
      <c r="X330" t="b">
        <f t="shared" si="154"/>
        <v>0</v>
      </c>
      <c r="Y330" t="b">
        <f t="shared" si="155"/>
        <v>0</v>
      </c>
      <c r="Z330" t="b">
        <f t="shared" si="156"/>
        <v>0</v>
      </c>
      <c r="AA330" t="b">
        <f t="shared" si="157"/>
        <v>0</v>
      </c>
      <c r="AB330" t="b">
        <f t="shared" si="158"/>
        <v>1</v>
      </c>
    </row>
    <row r="331" spans="1:28" x14ac:dyDescent="0.35">
      <c r="A331" s="43">
        <f t="shared" si="161"/>
        <v>46595</v>
      </c>
      <c r="B331">
        <f t="shared" si="159"/>
        <v>2</v>
      </c>
      <c r="C331" s="19">
        <f t="shared" si="135"/>
        <v>0</v>
      </c>
      <c r="D331" s="19">
        <f t="shared" si="136"/>
        <v>0</v>
      </c>
      <c r="E331" s="19">
        <f t="shared" si="137"/>
        <v>0</v>
      </c>
      <c r="F331" s="19" t="b">
        <f t="shared" si="138"/>
        <v>0</v>
      </c>
      <c r="G331" s="19" t="str">
        <f t="shared" si="139"/>
        <v/>
      </c>
      <c r="H331" s="19" t="str">
        <f t="shared" si="140"/>
        <v/>
      </c>
      <c r="I331" s="19" t="str">
        <f t="shared" si="141"/>
        <v/>
      </c>
      <c r="J331">
        <f t="shared" si="142"/>
        <v>10</v>
      </c>
      <c r="K331" s="19">
        <f ca="1">OFFSET(Calendrier!$B$6,DAY(A331)-1,Paramétrage!J331*6+4)</f>
        <v>0</v>
      </c>
      <c r="L331" s="19" t="str">
        <f t="shared" si="143"/>
        <v/>
      </c>
      <c r="M331" s="43" t="b">
        <f t="shared" si="144"/>
        <v>0</v>
      </c>
      <c r="N331" s="43" t="b">
        <f t="shared" si="145"/>
        <v>1</v>
      </c>
      <c r="O331" s="43" t="b">
        <f t="shared" si="160"/>
        <v>0</v>
      </c>
      <c r="P331" t="b">
        <f t="shared" si="146"/>
        <v>0</v>
      </c>
      <c r="Q331" s="43" t="b">
        <f t="shared" si="147"/>
        <v>0</v>
      </c>
      <c r="R331" s="43" t="b">
        <f t="shared" si="148"/>
        <v>0</v>
      </c>
      <c r="S331" s="43" t="b">
        <f t="shared" si="149"/>
        <v>1</v>
      </c>
      <c r="T331" t="b">
        <f t="shared" si="150"/>
        <v>0</v>
      </c>
      <c r="U331" t="b">
        <f t="shared" si="151"/>
        <v>0</v>
      </c>
      <c r="V331" t="b">
        <f t="shared" si="152"/>
        <v>0</v>
      </c>
      <c r="W331" t="b">
        <f t="shared" si="153"/>
        <v>0</v>
      </c>
      <c r="X331" t="b">
        <f t="shared" si="154"/>
        <v>0</v>
      </c>
      <c r="Y331" t="b">
        <f t="shared" si="155"/>
        <v>0</v>
      </c>
      <c r="Z331" t="b">
        <f t="shared" si="156"/>
        <v>0</v>
      </c>
      <c r="AA331" t="b">
        <f t="shared" si="157"/>
        <v>0</v>
      </c>
      <c r="AB331" t="b">
        <f t="shared" si="158"/>
        <v>1</v>
      </c>
    </row>
    <row r="332" spans="1:28" x14ac:dyDescent="0.35">
      <c r="A332" s="43">
        <f t="shared" si="161"/>
        <v>46596</v>
      </c>
      <c r="B332">
        <f t="shared" si="159"/>
        <v>3</v>
      </c>
      <c r="C332" s="19">
        <f t="shared" si="135"/>
        <v>0</v>
      </c>
      <c r="D332" s="19">
        <f t="shared" si="136"/>
        <v>0</v>
      </c>
      <c r="E332" s="19">
        <f t="shared" si="137"/>
        <v>0</v>
      </c>
      <c r="F332" s="19" t="b">
        <f t="shared" si="138"/>
        <v>0</v>
      </c>
      <c r="G332" s="19" t="str">
        <f t="shared" si="139"/>
        <v/>
      </c>
      <c r="H332" s="19" t="str">
        <f t="shared" si="140"/>
        <v/>
      </c>
      <c r="I332" s="19" t="str">
        <f t="shared" si="141"/>
        <v/>
      </c>
      <c r="J332">
        <f t="shared" si="142"/>
        <v>10</v>
      </c>
      <c r="K332" s="19">
        <f ca="1">OFFSET(Calendrier!$B$6,DAY(A332)-1,Paramétrage!J332*6+4)</f>
        <v>0</v>
      </c>
      <c r="L332" s="19" t="str">
        <f t="shared" si="143"/>
        <v/>
      </c>
      <c r="M332" s="43" t="b">
        <f t="shared" si="144"/>
        <v>0</v>
      </c>
      <c r="N332" s="43" t="b">
        <f t="shared" si="145"/>
        <v>1</v>
      </c>
      <c r="O332" s="43" t="b">
        <f t="shared" si="160"/>
        <v>0</v>
      </c>
      <c r="P332" t="b">
        <f t="shared" si="146"/>
        <v>0</v>
      </c>
      <c r="Q332" s="43" t="b">
        <f t="shared" si="147"/>
        <v>0</v>
      </c>
      <c r="R332" s="43" t="b">
        <f t="shared" si="148"/>
        <v>0</v>
      </c>
      <c r="S332" s="43" t="b">
        <f t="shared" si="149"/>
        <v>1</v>
      </c>
      <c r="T332" t="b">
        <f t="shared" si="150"/>
        <v>0</v>
      </c>
      <c r="U332" t="b">
        <f t="shared" si="151"/>
        <v>0</v>
      </c>
      <c r="V332" t="b">
        <f t="shared" si="152"/>
        <v>0</v>
      </c>
      <c r="W332" t="b">
        <f t="shared" si="153"/>
        <v>0</v>
      </c>
      <c r="X332" t="b">
        <f t="shared" si="154"/>
        <v>0</v>
      </c>
      <c r="Y332" t="b">
        <f t="shared" si="155"/>
        <v>0</v>
      </c>
      <c r="Z332" t="b">
        <f t="shared" si="156"/>
        <v>0</v>
      </c>
      <c r="AA332" t="b">
        <f t="shared" si="157"/>
        <v>0</v>
      </c>
      <c r="AB332" t="b">
        <f t="shared" si="158"/>
        <v>1</v>
      </c>
    </row>
    <row r="333" spans="1:28" x14ac:dyDescent="0.35">
      <c r="A333" s="43">
        <f t="shared" si="161"/>
        <v>46597</v>
      </c>
      <c r="B333">
        <f t="shared" si="159"/>
        <v>4</v>
      </c>
      <c r="C333" s="19">
        <f t="shared" si="135"/>
        <v>0</v>
      </c>
      <c r="D333" s="19">
        <f t="shared" si="136"/>
        <v>0</v>
      </c>
      <c r="E333" s="19">
        <f t="shared" si="137"/>
        <v>0</v>
      </c>
      <c r="F333" s="19" t="b">
        <f t="shared" si="138"/>
        <v>0</v>
      </c>
      <c r="G333" s="19" t="str">
        <f t="shared" si="139"/>
        <v/>
      </c>
      <c r="H333" s="19" t="str">
        <f t="shared" si="140"/>
        <v/>
      </c>
      <c r="I333" s="19" t="str">
        <f t="shared" si="141"/>
        <v/>
      </c>
      <c r="J333">
        <f t="shared" si="142"/>
        <v>10</v>
      </c>
      <c r="K333" s="19">
        <f ca="1">OFFSET(Calendrier!$B$6,DAY(A333)-1,Paramétrage!J333*6+4)</f>
        <v>0</v>
      </c>
      <c r="L333" s="19" t="str">
        <f t="shared" si="143"/>
        <v/>
      </c>
      <c r="M333" s="43" t="b">
        <f t="shared" si="144"/>
        <v>0</v>
      </c>
      <c r="N333" s="43" t="b">
        <f t="shared" si="145"/>
        <v>1</v>
      </c>
      <c r="O333" s="43" t="b">
        <f t="shared" si="160"/>
        <v>0</v>
      </c>
      <c r="P333" t="b">
        <f t="shared" si="146"/>
        <v>0</v>
      </c>
      <c r="Q333" s="43" t="b">
        <f t="shared" si="147"/>
        <v>0</v>
      </c>
      <c r="R333" s="43" t="b">
        <f t="shared" si="148"/>
        <v>0</v>
      </c>
      <c r="S333" s="43" t="b">
        <f t="shared" si="149"/>
        <v>1</v>
      </c>
      <c r="T333" t="b">
        <f t="shared" si="150"/>
        <v>0</v>
      </c>
      <c r="U333" t="b">
        <f t="shared" si="151"/>
        <v>0</v>
      </c>
      <c r="V333" t="b">
        <f t="shared" si="152"/>
        <v>0</v>
      </c>
      <c r="W333" t="b">
        <f t="shared" si="153"/>
        <v>0</v>
      </c>
      <c r="X333" t="b">
        <f t="shared" si="154"/>
        <v>0</v>
      </c>
      <c r="Y333" t="b">
        <f t="shared" si="155"/>
        <v>0</v>
      </c>
      <c r="Z333" t="b">
        <f t="shared" si="156"/>
        <v>0</v>
      </c>
      <c r="AA333" t="b">
        <f t="shared" si="157"/>
        <v>0</v>
      </c>
      <c r="AB333" t="b">
        <f t="shared" si="158"/>
        <v>1</v>
      </c>
    </row>
    <row r="334" spans="1:28" x14ac:dyDescent="0.35">
      <c r="A334" s="43">
        <f t="shared" si="161"/>
        <v>46598</v>
      </c>
      <c r="B334">
        <f t="shared" si="159"/>
        <v>5</v>
      </c>
      <c r="C334" s="19">
        <f t="shared" si="135"/>
        <v>0</v>
      </c>
      <c r="D334" s="19">
        <f t="shared" si="136"/>
        <v>0</v>
      </c>
      <c r="E334" s="19">
        <f t="shared" si="137"/>
        <v>0</v>
      </c>
      <c r="F334" s="19" t="b">
        <f t="shared" si="138"/>
        <v>0</v>
      </c>
      <c r="G334" s="19" t="str">
        <f t="shared" si="139"/>
        <v/>
      </c>
      <c r="H334" s="19" t="str">
        <f t="shared" si="140"/>
        <v/>
      </c>
      <c r="I334" s="19" t="str">
        <f t="shared" si="141"/>
        <v/>
      </c>
      <c r="J334">
        <f t="shared" si="142"/>
        <v>10</v>
      </c>
      <c r="K334" s="19">
        <f ca="1">OFFSET(Calendrier!$B$6,DAY(A334)-1,Paramétrage!J334*6+4)</f>
        <v>0</v>
      </c>
      <c r="L334" s="19" t="str">
        <f t="shared" si="143"/>
        <v/>
      </c>
      <c r="M334" s="43" t="b">
        <f t="shared" si="144"/>
        <v>0</v>
      </c>
      <c r="N334" s="43" t="b">
        <f t="shared" si="145"/>
        <v>1</v>
      </c>
      <c r="O334" s="43" t="b">
        <f t="shared" si="160"/>
        <v>0</v>
      </c>
      <c r="P334" t="b">
        <f t="shared" si="146"/>
        <v>0</v>
      </c>
      <c r="Q334" s="43" t="b">
        <f t="shared" si="147"/>
        <v>0</v>
      </c>
      <c r="R334" s="43" t="b">
        <f t="shared" si="148"/>
        <v>0</v>
      </c>
      <c r="S334" s="43" t="b">
        <f t="shared" si="149"/>
        <v>1</v>
      </c>
      <c r="T334" t="b">
        <f t="shared" si="150"/>
        <v>0</v>
      </c>
      <c r="U334" t="b">
        <f t="shared" si="151"/>
        <v>0</v>
      </c>
      <c r="V334" t="b">
        <f t="shared" si="152"/>
        <v>0</v>
      </c>
      <c r="W334" t="b">
        <f t="shared" si="153"/>
        <v>0</v>
      </c>
      <c r="X334" t="b">
        <f t="shared" si="154"/>
        <v>0</v>
      </c>
      <c r="Y334" t="b">
        <f t="shared" si="155"/>
        <v>0</v>
      </c>
      <c r="Z334" t="b">
        <f t="shared" si="156"/>
        <v>0</v>
      </c>
      <c r="AA334" t="b">
        <f t="shared" si="157"/>
        <v>0</v>
      </c>
      <c r="AB334" t="b">
        <f t="shared" si="158"/>
        <v>1</v>
      </c>
    </row>
    <row r="335" spans="1:28" x14ac:dyDescent="0.35">
      <c r="A335" s="43">
        <f t="shared" si="161"/>
        <v>46599</v>
      </c>
      <c r="B335">
        <f t="shared" si="159"/>
        <v>6</v>
      </c>
      <c r="C335" s="19">
        <f t="shared" si="135"/>
        <v>0</v>
      </c>
      <c r="D335" s="19">
        <f t="shared" si="136"/>
        <v>0</v>
      </c>
      <c r="E335" s="19">
        <f t="shared" si="137"/>
        <v>0</v>
      </c>
      <c r="F335" s="19" t="b">
        <f t="shared" si="138"/>
        <v>0</v>
      </c>
      <c r="G335" s="19" t="str">
        <f t="shared" si="139"/>
        <v/>
      </c>
      <c r="H335" s="19" t="str">
        <f t="shared" si="140"/>
        <v/>
      </c>
      <c r="I335" s="19" t="str">
        <f t="shared" si="141"/>
        <v/>
      </c>
      <c r="J335">
        <f t="shared" si="142"/>
        <v>10</v>
      </c>
      <c r="K335" s="19">
        <f ca="1">OFFSET(Calendrier!$B$6,DAY(A335)-1,Paramétrage!J335*6+4)</f>
        <v>0</v>
      </c>
      <c r="L335" s="19" t="str">
        <f t="shared" si="143"/>
        <v/>
      </c>
      <c r="M335" s="43" t="b">
        <f t="shared" si="144"/>
        <v>0</v>
      </c>
      <c r="N335" s="43" t="b">
        <f t="shared" si="145"/>
        <v>0</v>
      </c>
      <c r="O335" s="43" t="b">
        <f t="shared" si="160"/>
        <v>0</v>
      </c>
      <c r="P335" t="b">
        <f t="shared" si="146"/>
        <v>0</v>
      </c>
      <c r="Q335" s="43" t="b">
        <f t="shared" si="147"/>
        <v>1</v>
      </c>
      <c r="R335" s="43" t="b">
        <f t="shared" si="148"/>
        <v>0</v>
      </c>
      <c r="S335" s="43" t="b">
        <f t="shared" si="149"/>
        <v>1</v>
      </c>
      <c r="T335" t="b">
        <f t="shared" si="150"/>
        <v>0</v>
      </c>
      <c r="U335" t="b">
        <f t="shared" si="151"/>
        <v>0</v>
      </c>
      <c r="V335" t="b">
        <f t="shared" si="152"/>
        <v>0</v>
      </c>
      <c r="W335" t="b">
        <f t="shared" si="153"/>
        <v>0</v>
      </c>
      <c r="X335" t="b">
        <f t="shared" si="154"/>
        <v>0</v>
      </c>
      <c r="Y335" t="b">
        <f t="shared" si="155"/>
        <v>0</v>
      </c>
      <c r="Z335" t="b">
        <f t="shared" si="156"/>
        <v>0</v>
      </c>
      <c r="AA335" t="b">
        <f t="shared" si="157"/>
        <v>0</v>
      </c>
      <c r="AB335" t="b">
        <f t="shared" si="158"/>
        <v>1</v>
      </c>
    </row>
    <row r="336" spans="1:28" x14ac:dyDescent="0.35">
      <c r="A336" s="43">
        <f t="shared" si="161"/>
        <v>46600</v>
      </c>
      <c r="B336">
        <f t="shared" si="159"/>
        <v>7</v>
      </c>
      <c r="C336" s="19">
        <f t="shared" si="135"/>
        <v>0</v>
      </c>
      <c r="D336" s="19">
        <f t="shared" si="136"/>
        <v>0</v>
      </c>
      <c r="E336" s="19">
        <f t="shared" si="137"/>
        <v>0</v>
      </c>
      <c r="F336" s="19" t="b">
        <f t="shared" si="138"/>
        <v>0</v>
      </c>
      <c r="G336" s="19" t="str">
        <f t="shared" si="139"/>
        <v/>
      </c>
      <c r="H336" s="19" t="str">
        <f t="shared" si="140"/>
        <v/>
      </c>
      <c r="I336" s="19" t="str">
        <f t="shared" si="141"/>
        <v/>
      </c>
      <c r="J336">
        <f t="shared" si="142"/>
        <v>11</v>
      </c>
      <c r="K336" s="19">
        <f ca="1">OFFSET(Calendrier!$B$6,DAY(A336)-1,Paramétrage!J336*6+4)</f>
        <v>0</v>
      </c>
      <c r="L336" s="19" t="str">
        <f t="shared" si="143"/>
        <v/>
      </c>
      <c r="M336" s="43" t="b">
        <f t="shared" si="144"/>
        <v>0</v>
      </c>
      <c r="N336" s="43" t="b">
        <f t="shared" si="145"/>
        <v>0</v>
      </c>
      <c r="O336" s="43" t="b">
        <f t="shared" si="160"/>
        <v>0</v>
      </c>
      <c r="P336" t="b">
        <f t="shared" si="146"/>
        <v>0</v>
      </c>
      <c r="Q336" s="43" t="b">
        <f t="shared" si="147"/>
        <v>1</v>
      </c>
      <c r="R336" s="43" t="b">
        <f t="shared" si="148"/>
        <v>0</v>
      </c>
      <c r="S336" s="43" t="b">
        <f t="shared" si="149"/>
        <v>1</v>
      </c>
      <c r="T336" t="b">
        <f t="shared" si="150"/>
        <v>0</v>
      </c>
      <c r="U336" t="b">
        <f t="shared" si="151"/>
        <v>0</v>
      </c>
      <c r="V336" t="b">
        <f t="shared" si="152"/>
        <v>0</v>
      </c>
      <c r="W336" t="b">
        <f t="shared" si="153"/>
        <v>0</v>
      </c>
      <c r="X336" t="b">
        <f t="shared" si="154"/>
        <v>0</v>
      </c>
      <c r="Y336" t="b">
        <f t="shared" si="155"/>
        <v>0</v>
      </c>
      <c r="Z336" t="b">
        <f t="shared" si="156"/>
        <v>0</v>
      </c>
      <c r="AA336" t="b">
        <f t="shared" si="157"/>
        <v>0</v>
      </c>
      <c r="AB336" t="b">
        <f t="shared" si="158"/>
        <v>1</v>
      </c>
    </row>
    <row r="337" spans="1:28" x14ac:dyDescent="0.35">
      <c r="A337" s="43">
        <f t="shared" si="161"/>
        <v>46601</v>
      </c>
      <c r="B337">
        <f t="shared" si="159"/>
        <v>1</v>
      </c>
      <c r="C337" s="19">
        <f t="shared" si="135"/>
        <v>0</v>
      </c>
      <c r="D337" s="19">
        <f t="shared" si="136"/>
        <v>0</v>
      </c>
      <c r="E337" s="19">
        <f t="shared" si="137"/>
        <v>0</v>
      </c>
      <c r="F337" s="19" t="b">
        <f t="shared" si="138"/>
        <v>0</v>
      </c>
      <c r="G337" s="19" t="str">
        <f t="shared" si="139"/>
        <v/>
      </c>
      <c r="H337" s="19" t="str">
        <f t="shared" si="140"/>
        <v/>
      </c>
      <c r="I337" s="19" t="str">
        <f t="shared" si="141"/>
        <v/>
      </c>
      <c r="J337">
        <f t="shared" si="142"/>
        <v>11</v>
      </c>
      <c r="K337" s="19">
        <f ca="1">OFFSET(Calendrier!$B$6,DAY(A337)-1,Paramétrage!J337*6+4)</f>
        <v>0</v>
      </c>
      <c r="L337" s="19" t="str">
        <f t="shared" si="143"/>
        <v/>
      </c>
      <c r="M337" s="43" t="b">
        <f t="shared" si="144"/>
        <v>0</v>
      </c>
      <c r="N337" s="43" t="b">
        <f t="shared" si="145"/>
        <v>1</v>
      </c>
      <c r="O337" s="43" t="b">
        <f t="shared" si="160"/>
        <v>0</v>
      </c>
      <c r="P337" t="b">
        <f t="shared" si="146"/>
        <v>0</v>
      </c>
      <c r="Q337" s="43" t="b">
        <f t="shared" si="147"/>
        <v>0</v>
      </c>
      <c r="R337" s="43" t="b">
        <f t="shared" si="148"/>
        <v>0</v>
      </c>
      <c r="S337" s="43" t="b">
        <f t="shared" si="149"/>
        <v>1</v>
      </c>
      <c r="T337" t="b">
        <f t="shared" si="150"/>
        <v>0</v>
      </c>
      <c r="U337" t="b">
        <f t="shared" si="151"/>
        <v>0</v>
      </c>
      <c r="V337" t="b">
        <f t="shared" si="152"/>
        <v>0</v>
      </c>
      <c r="W337" t="b">
        <f t="shared" si="153"/>
        <v>0</v>
      </c>
      <c r="X337" t="b">
        <f t="shared" si="154"/>
        <v>0</v>
      </c>
      <c r="Y337" t="b">
        <f t="shared" si="155"/>
        <v>0</v>
      </c>
      <c r="Z337" t="b">
        <f t="shared" si="156"/>
        <v>0</v>
      </c>
      <c r="AA337" t="b">
        <f t="shared" si="157"/>
        <v>0</v>
      </c>
      <c r="AB337" t="b">
        <f t="shared" si="158"/>
        <v>1</v>
      </c>
    </row>
    <row r="338" spans="1:28" x14ac:dyDescent="0.35">
      <c r="A338" s="43">
        <f t="shared" si="161"/>
        <v>46602</v>
      </c>
      <c r="B338">
        <f t="shared" si="159"/>
        <v>2</v>
      </c>
      <c r="C338" s="19">
        <f t="shared" si="135"/>
        <v>0</v>
      </c>
      <c r="D338" s="19">
        <f t="shared" si="136"/>
        <v>0</v>
      </c>
      <c r="E338" s="19">
        <f t="shared" si="137"/>
        <v>0</v>
      </c>
      <c r="F338" s="19" t="b">
        <f t="shared" si="138"/>
        <v>0</v>
      </c>
      <c r="G338" s="19" t="str">
        <f t="shared" si="139"/>
        <v/>
      </c>
      <c r="H338" s="19" t="str">
        <f t="shared" si="140"/>
        <v/>
      </c>
      <c r="I338" s="19" t="str">
        <f t="shared" si="141"/>
        <v/>
      </c>
      <c r="J338">
        <f t="shared" si="142"/>
        <v>11</v>
      </c>
      <c r="K338" s="19">
        <f ca="1">OFFSET(Calendrier!$B$6,DAY(A338)-1,Paramétrage!J338*6+4)</f>
        <v>0</v>
      </c>
      <c r="L338" s="19" t="str">
        <f t="shared" si="143"/>
        <v/>
      </c>
      <c r="M338" s="43" t="b">
        <f t="shared" si="144"/>
        <v>0</v>
      </c>
      <c r="N338" s="43" t="b">
        <f t="shared" si="145"/>
        <v>1</v>
      </c>
      <c r="O338" s="43" t="b">
        <f t="shared" si="160"/>
        <v>0</v>
      </c>
      <c r="P338" t="b">
        <f t="shared" si="146"/>
        <v>0</v>
      </c>
      <c r="Q338" s="43" t="b">
        <f t="shared" si="147"/>
        <v>0</v>
      </c>
      <c r="R338" s="43" t="b">
        <f t="shared" si="148"/>
        <v>0</v>
      </c>
      <c r="S338" s="43" t="b">
        <f t="shared" si="149"/>
        <v>1</v>
      </c>
      <c r="T338" t="b">
        <f t="shared" si="150"/>
        <v>0</v>
      </c>
      <c r="U338" t="b">
        <f t="shared" si="151"/>
        <v>0</v>
      </c>
      <c r="V338" t="b">
        <f t="shared" si="152"/>
        <v>0</v>
      </c>
      <c r="W338" t="b">
        <f t="shared" si="153"/>
        <v>0</v>
      </c>
      <c r="X338" t="b">
        <f t="shared" si="154"/>
        <v>0</v>
      </c>
      <c r="Y338" t="b">
        <f t="shared" si="155"/>
        <v>0</v>
      </c>
      <c r="Z338" t="b">
        <f t="shared" si="156"/>
        <v>0</v>
      </c>
      <c r="AA338" t="b">
        <f t="shared" si="157"/>
        <v>0</v>
      </c>
      <c r="AB338" t="b">
        <f t="shared" si="158"/>
        <v>1</v>
      </c>
    </row>
    <row r="339" spans="1:28" x14ac:dyDescent="0.35">
      <c r="A339" s="43">
        <f t="shared" si="161"/>
        <v>46603</v>
      </c>
      <c r="B339">
        <f t="shared" si="159"/>
        <v>3</v>
      </c>
      <c r="C339" s="19">
        <f t="shared" si="135"/>
        <v>0</v>
      </c>
      <c r="D339" s="19">
        <f t="shared" si="136"/>
        <v>0</v>
      </c>
      <c r="E339" s="19">
        <f t="shared" si="137"/>
        <v>0</v>
      </c>
      <c r="F339" s="19" t="b">
        <f t="shared" si="138"/>
        <v>0</v>
      </c>
      <c r="G339" s="19" t="str">
        <f t="shared" si="139"/>
        <v/>
      </c>
      <c r="H339" s="19" t="str">
        <f t="shared" si="140"/>
        <v/>
      </c>
      <c r="I339" s="19" t="str">
        <f t="shared" si="141"/>
        <v/>
      </c>
      <c r="J339">
        <f t="shared" si="142"/>
        <v>11</v>
      </c>
      <c r="K339" s="19">
        <f ca="1">OFFSET(Calendrier!$B$6,DAY(A339)-1,Paramétrage!J339*6+4)</f>
        <v>0</v>
      </c>
      <c r="L339" s="19" t="str">
        <f t="shared" si="143"/>
        <v/>
      </c>
      <c r="M339" s="43" t="b">
        <f t="shared" si="144"/>
        <v>0</v>
      </c>
      <c r="N339" s="43" t="b">
        <f t="shared" si="145"/>
        <v>1</v>
      </c>
      <c r="O339" s="43" t="b">
        <f t="shared" si="160"/>
        <v>0</v>
      </c>
      <c r="P339" t="b">
        <f t="shared" si="146"/>
        <v>0</v>
      </c>
      <c r="Q339" s="43" t="b">
        <f t="shared" si="147"/>
        <v>0</v>
      </c>
      <c r="R339" s="43" t="b">
        <f t="shared" si="148"/>
        <v>0</v>
      </c>
      <c r="S339" s="43" t="b">
        <f t="shared" si="149"/>
        <v>1</v>
      </c>
      <c r="T339" t="b">
        <f t="shared" si="150"/>
        <v>0</v>
      </c>
      <c r="U339" t="b">
        <f t="shared" si="151"/>
        <v>0</v>
      </c>
      <c r="V339" t="b">
        <f t="shared" si="152"/>
        <v>0</v>
      </c>
      <c r="W339" t="b">
        <f t="shared" si="153"/>
        <v>0</v>
      </c>
      <c r="X339" t="b">
        <f t="shared" si="154"/>
        <v>0</v>
      </c>
      <c r="Y339" t="b">
        <f t="shared" si="155"/>
        <v>0</v>
      </c>
      <c r="Z339" t="b">
        <f t="shared" si="156"/>
        <v>0</v>
      </c>
      <c r="AA339" t="b">
        <f t="shared" si="157"/>
        <v>0</v>
      </c>
      <c r="AB339" t="b">
        <f t="shared" si="158"/>
        <v>1</v>
      </c>
    </row>
    <row r="340" spans="1:28" x14ac:dyDescent="0.35">
      <c r="A340" s="43">
        <f t="shared" si="161"/>
        <v>46604</v>
      </c>
      <c r="B340">
        <f t="shared" si="159"/>
        <v>4</v>
      </c>
      <c r="C340" s="19">
        <f t="shared" si="135"/>
        <v>0</v>
      </c>
      <c r="D340" s="19">
        <f t="shared" si="136"/>
        <v>0</v>
      </c>
      <c r="E340" s="19">
        <f t="shared" si="137"/>
        <v>0</v>
      </c>
      <c r="F340" s="19" t="b">
        <f t="shared" si="138"/>
        <v>0</v>
      </c>
      <c r="G340" s="19" t="str">
        <f t="shared" si="139"/>
        <v/>
      </c>
      <c r="H340" s="19" t="str">
        <f t="shared" si="140"/>
        <v/>
      </c>
      <c r="I340" s="19" t="str">
        <f t="shared" si="141"/>
        <v/>
      </c>
      <c r="J340">
        <f t="shared" si="142"/>
        <v>11</v>
      </c>
      <c r="K340" s="19">
        <f ca="1">OFFSET(Calendrier!$B$6,DAY(A340)-1,Paramétrage!J340*6+4)</f>
        <v>0</v>
      </c>
      <c r="L340" s="19" t="str">
        <f t="shared" si="143"/>
        <v/>
      </c>
      <c r="M340" s="43" t="b">
        <f t="shared" si="144"/>
        <v>0</v>
      </c>
      <c r="N340" s="43" t="b">
        <f t="shared" si="145"/>
        <v>1</v>
      </c>
      <c r="O340" s="43" t="b">
        <f t="shared" si="160"/>
        <v>0</v>
      </c>
      <c r="P340" t="b">
        <f t="shared" si="146"/>
        <v>0</v>
      </c>
      <c r="Q340" s="43" t="b">
        <f t="shared" si="147"/>
        <v>0</v>
      </c>
      <c r="R340" s="43" t="b">
        <f t="shared" si="148"/>
        <v>0</v>
      </c>
      <c r="S340" s="43" t="b">
        <f t="shared" si="149"/>
        <v>1</v>
      </c>
      <c r="T340" t="b">
        <f t="shared" si="150"/>
        <v>0</v>
      </c>
      <c r="U340" t="b">
        <f t="shared" si="151"/>
        <v>0</v>
      </c>
      <c r="V340" t="b">
        <f t="shared" si="152"/>
        <v>0</v>
      </c>
      <c r="W340" t="b">
        <f t="shared" si="153"/>
        <v>0</v>
      </c>
      <c r="X340" t="b">
        <f t="shared" si="154"/>
        <v>0</v>
      </c>
      <c r="Y340" t="b">
        <f t="shared" si="155"/>
        <v>0</v>
      </c>
      <c r="Z340" t="b">
        <f t="shared" si="156"/>
        <v>0</v>
      </c>
      <c r="AA340" t="b">
        <f t="shared" si="157"/>
        <v>0</v>
      </c>
      <c r="AB340" t="b">
        <f t="shared" si="158"/>
        <v>1</v>
      </c>
    </row>
    <row r="341" spans="1:28" x14ac:dyDescent="0.35">
      <c r="A341" s="43">
        <f t="shared" si="161"/>
        <v>46605</v>
      </c>
      <c r="B341">
        <f t="shared" si="159"/>
        <v>5</v>
      </c>
      <c r="C341" s="19">
        <f t="shared" si="135"/>
        <v>0</v>
      </c>
      <c r="D341" s="19">
        <f t="shared" si="136"/>
        <v>0</v>
      </c>
      <c r="E341" s="19">
        <f t="shared" si="137"/>
        <v>0</v>
      </c>
      <c r="F341" s="19" t="b">
        <f t="shared" si="138"/>
        <v>0</v>
      </c>
      <c r="G341" s="19" t="str">
        <f t="shared" si="139"/>
        <v/>
      </c>
      <c r="H341" s="19" t="str">
        <f t="shared" si="140"/>
        <v/>
      </c>
      <c r="I341" s="19" t="str">
        <f t="shared" si="141"/>
        <v/>
      </c>
      <c r="J341">
        <f t="shared" si="142"/>
        <v>11</v>
      </c>
      <c r="K341" s="19">
        <f ca="1">OFFSET(Calendrier!$B$6,DAY(A341)-1,Paramétrage!J341*6+4)</f>
        <v>0</v>
      </c>
      <c r="L341" s="19" t="str">
        <f t="shared" si="143"/>
        <v/>
      </c>
      <c r="M341" s="43" t="b">
        <f t="shared" si="144"/>
        <v>0</v>
      </c>
      <c r="N341" s="43" t="b">
        <f t="shared" si="145"/>
        <v>1</v>
      </c>
      <c r="O341" s="43" t="b">
        <f t="shared" si="160"/>
        <v>0</v>
      </c>
      <c r="P341" t="b">
        <f t="shared" si="146"/>
        <v>0</v>
      </c>
      <c r="Q341" s="43" t="b">
        <f t="shared" si="147"/>
        <v>0</v>
      </c>
      <c r="R341" s="43" t="b">
        <f t="shared" si="148"/>
        <v>0</v>
      </c>
      <c r="S341" s="43" t="b">
        <f t="shared" si="149"/>
        <v>1</v>
      </c>
      <c r="T341" t="b">
        <f t="shared" si="150"/>
        <v>0</v>
      </c>
      <c r="U341" t="b">
        <f t="shared" si="151"/>
        <v>0</v>
      </c>
      <c r="V341" t="b">
        <f t="shared" si="152"/>
        <v>0</v>
      </c>
      <c r="W341" t="b">
        <f t="shared" si="153"/>
        <v>0</v>
      </c>
      <c r="X341" t="b">
        <f t="shared" si="154"/>
        <v>0</v>
      </c>
      <c r="Y341" t="b">
        <f t="shared" si="155"/>
        <v>0</v>
      </c>
      <c r="Z341" t="b">
        <f t="shared" si="156"/>
        <v>0</v>
      </c>
      <c r="AA341" t="b">
        <f t="shared" si="157"/>
        <v>0</v>
      </c>
      <c r="AB341" t="b">
        <f t="shared" si="158"/>
        <v>1</v>
      </c>
    </row>
    <row r="342" spans="1:28" x14ac:dyDescent="0.35">
      <c r="A342" s="43">
        <f t="shared" si="161"/>
        <v>46606</v>
      </c>
      <c r="B342">
        <f t="shared" si="159"/>
        <v>6</v>
      </c>
      <c r="C342" s="19">
        <f t="shared" si="135"/>
        <v>0</v>
      </c>
      <c r="D342" s="19">
        <f t="shared" si="136"/>
        <v>0</v>
      </c>
      <c r="E342" s="19">
        <f t="shared" si="137"/>
        <v>0</v>
      </c>
      <c r="F342" s="19" t="b">
        <f t="shared" si="138"/>
        <v>0</v>
      </c>
      <c r="G342" s="19" t="str">
        <f t="shared" si="139"/>
        <v/>
      </c>
      <c r="H342" s="19" t="str">
        <f t="shared" si="140"/>
        <v/>
      </c>
      <c r="I342" s="19" t="str">
        <f t="shared" si="141"/>
        <v/>
      </c>
      <c r="J342">
        <f t="shared" si="142"/>
        <v>11</v>
      </c>
      <c r="K342" s="19">
        <f ca="1">OFFSET(Calendrier!$B$6,DAY(A342)-1,Paramétrage!J342*6+4)</f>
        <v>0</v>
      </c>
      <c r="L342" s="19" t="str">
        <f t="shared" si="143"/>
        <v/>
      </c>
      <c r="M342" s="43" t="b">
        <f t="shared" si="144"/>
        <v>0</v>
      </c>
      <c r="N342" s="43" t="b">
        <f t="shared" si="145"/>
        <v>0</v>
      </c>
      <c r="O342" s="43" t="b">
        <f t="shared" si="160"/>
        <v>0</v>
      </c>
      <c r="P342" t="b">
        <f t="shared" si="146"/>
        <v>0</v>
      </c>
      <c r="Q342" s="43" t="b">
        <f t="shared" si="147"/>
        <v>1</v>
      </c>
      <c r="R342" s="43" t="b">
        <f t="shared" si="148"/>
        <v>0</v>
      </c>
      <c r="S342" s="43" t="b">
        <f t="shared" si="149"/>
        <v>1</v>
      </c>
      <c r="T342" t="b">
        <f t="shared" si="150"/>
        <v>0</v>
      </c>
      <c r="U342" t="b">
        <f t="shared" si="151"/>
        <v>0</v>
      </c>
      <c r="V342" t="b">
        <f t="shared" si="152"/>
        <v>0</v>
      </c>
      <c r="W342" t="b">
        <f t="shared" si="153"/>
        <v>0</v>
      </c>
      <c r="X342" t="b">
        <f t="shared" si="154"/>
        <v>0</v>
      </c>
      <c r="Y342" t="b">
        <f t="shared" si="155"/>
        <v>0</v>
      </c>
      <c r="Z342" t="b">
        <f t="shared" si="156"/>
        <v>0</v>
      </c>
      <c r="AA342" t="b">
        <f t="shared" si="157"/>
        <v>0</v>
      </c>
      <c r="AB342" t="b">
        <f t="shared" si="158"/>
        <v>1</v>
      </c>
    </row>
    <row r="343" spans="1:28" x14ac:dyDescent="0.35">
      <c r="A343" s="43">
        <f t="shared" si="161"/>
        <v>46607</v>
      </c>
      <c r="B343">
        <f t="shared" si="159"/>
        <v>7</v>
      </c>
      <c r="C343" s="19">
        <f t="shared" si="135"/>
        <v>0</v>
      </c>
      <c r="D343" s="19">
        <f t="shared" si="136"/>
        <v>0</v>
      </c>
      <c r="E343" s="19">
        <f t="shared" si="137"/>
        <v>0</v>
      </c>
      <c r="F343" s="19" t="b">
        <f t="shared" si="138"/>
        <v>0</v>
      </c>
      <c r="G343" s="19" t="str">
        <f t="shared" si="139"/>
        <v/>
      </c>
      <c r="H343" s="19" t="str">
        <f t="shared" si="140"/>
        <v/>
      </c>
      <c r="I343" s="19" t="str">
        <f t="shared" si="141"/>
        <v/>
      </c>
      <c r="J343">
        <f t="shared" si="142"/>
        <v>11</v>
      </c>
      <c r="K343" s="19">
        <f ca="1">OFFSET(Calendrier!$B$6,DAY(A343)-1,Paramétrage!J343*6+4)</f>
        <v>0</v>
      </c>
      <c r="L343" s="19" t="str">
        <f t="shared" si="143"/>
        <v/>
      </c>
      <c r="M343" s="43" t="b">
        <f t="shared" si="144"/>
        <v>0</v>
      </c>
      <c r="N343" s="43" t="b">
        <f t="shared" si="145"/>
        <v>0</v>
      </c>
      <c r="O343" s="43" t="b">
        <f t="shared" si="160"/>
        <v>0</v>
      </c>
      <c r="P343" t="b">
        <f t="shared" si="146"/>
        <v>0</v>
      </c>
      <c r="Q343" s="43" t="b">
        <f t="shared" si="147"/>
        <v>1</v>
      </c>
      <c r="R343" s="43" t="b">
        <f t="shared" si="148"/>
        <v>0</v>
      </c>
      <c r="S343" s="43" t="b">
        <f t="shared" si="149"/>
        <v>1</v>
      </c>
      <c r="T343" t="b">
        <f t="shared" si="150"/>
        <v>0</v>
      </c>
      <c r="U343" t="b">
        <f t="shared" si="151"/>
        <v>0</v>
      </c>
      <c r="V343" t="b">
        <f t="shared" si="152"/>
        <v>0</v>
      </c>
      <c r="W343" t="b">
        <f t="shared" si="153"/>
        <v>0</v>
      </c>
      <c r="X343" t="b">
        <f t="shared" si="154"/>
        <v>0</v>
      </c>
      <c r="Y343" t="b">
        <f t="shared" si="155"/>
        <v>0</v>
      </c>
      <c r="Z343" t="b">
        <f t="shared" si="156"/>
        <v>0</v>
      </c>
      <c r="AA343" t="b">
        <f t="shared" si="157"/>
        <v>0</v>
      </c>
      <c r="AB343" t="b">
        <f t="shared" si="158"/>
        <v>1</v>
      </c>
    </row>
    <row r="344" spans="1:28" x14ac:dyDescent="0.35">
      <c r="A344" s="43">
        <f t="shared" si="161"/>
        <v>46608</v>
      </c>
      <c r="B344">
        <f t="shared" si="159"/>
        <v>1</v>
      </c>
      <c r="C344" s="19">
        <f t="shared" si="135"/>
        <v>0</v>
      </c>
      <c r="D344" s="19">
        <f t="shared" si="136"/>
        <v>0</v>
      </c>
      <c r="E344" s="19">
        <f t="shared" si="137"/>
        <v>0</v>
      </c>
      <c r="F344" s="19" t="b">
        <f t="shared" si="138"/>
        <v>0</v>
      </c>
      <c r="G344" s="19" t="str">
        <f t="shared" si="139"/>
        <v/>
      </c>
      <c r="H344" s="19" t="str">
        <f t="shared" si="140"/>
        <v/>
      </c>
      <c r="I344" s="19" t="str">
        <f t="shared" si="141"/>
        <v/>
      </c>
      <c r="J344">
        <f t="shared" si="142"/>
        <v>11</v>
      </c>
      <c r="K344" s="19">
        <f ca="1">OFFSET(Calendrier!$B$6,DAY(A344)-1,Paramétrage!J344*6+4)</f>
        <v>0</v>
      </c>
      <c r="L344" s="19" t="str">
        <f t="shared" si="143"/>
        <v/>
      </c>
      <c r="M344" s="43" t="b">
        <f t="shared" si="144"/>
        <v>0</v>
      </c>
      <c r="N344" s="43" t="b">
        <f t="shared" si="145"/>
        <v>1</v>
      </c>
      <c r="O344" s="43" t="b">
        <f t="shared" si="160"/>
        <v>0</v>
      </c>
      <c r="P344" t="b">
        <f t="shared" si="146"/>
        <v>0</v>
      </c>
      <c r="Q344" s="43" t="b">
        <f t="shared" si="147"/>
        <v>0</v>
      </c>
      <c r="R344" s="43" t="b">
        <f t="shared" si="148"/>
        <v>0</v>
      </c>
      <c r="S344" s="43" t="b">
        <f t="shared" si="149"/>
        <v>1</v>
      </c>
      <c r="T344" t="b">
        <f t="shared" si="150"/>
        <v>0</v>
      </c>
      <c r="U344" t="b">
        <f t="shared" si="151"/>
        <v>0</v>
      </c>
      <c r="V344" t="b">
        <f t="shared" si="152"/>
        <v>0</v>
      </c>
      <c r="W344" t="b">
        <f t="shared" si="153"/>
        <v>0</v>
      </c>
      <c r="X344" t="b">
        <f t="shared" si="154"/>
        <v>0</v>
      </c>
      <c r="Y344" t="b">
        <f t="shared" si="155"/>
        <v>0</v>
      </c>
      <c r="Z344" t="b">
        <f t="shared" si="156"/>
        <v>0</v>
      </c>
      <c r="AA344" t="b">
        <f t="shared" si="157"/>
        <v>0</v>
      </c>
      <c r="AB344" t="b">
        <f t="shared" si="158"/>
        <v>1</v>
      </c>
    </row>
    <row r="345" spans="1:28" x14ac:dyDescent="0.35">
      <c r="A345" s="43">
        <f t="shared" si="161"/>
        <v>46609</v>
      </c>
      <c r="B345">
        <f t="shared" si="159"/>
        <v>2</v>
      </c>
      <c r="C345" s="19">
        <f t="shared" si="135"/>
        <v>0</v>
      </c>
      <c r="D345" s="19">
        <f t="shared" si="136"/>
        <v>0</v>
      </c>
      <c r="E345" s="19">
        <f t="shared" si="137"/>
        <v>0</v>
      </c>
      <c r="F345" s="19" t="b">
        <f t="shared" si="138"/>
        <v>0</v>
      </c>
      <c r="G345" s="19" t="str">
        <f t="shared" si="139"/>
        <v/>
      </c>
      <c r="H345" s="19" t="str">
        <f t="shared" si="140"/>
        <v/>
      </c>
      <c r="I345" s="19" t="str">
        <f t="shared" si="141"/>
        <v/>
      </c>
      <c r="J345">
        <f t="shared" si="142"/>
        <v>11</v>
      </c>
      <c r="K345" s="19">
        <f ca="1">OFFSET(Calendrier!$B$6,DAY(A345)-1,Paramétrage!J345*6+4)</f>
        <v>0</v>
      </c>
      <c r="L345" s="19" t="str">
        <f t="shared" si="143"/>
        <v/>
      </c>
      <c r="M345" s="43" t="b">
        <f t="shared" si="144"/>
        <v>0</v>
      </c>
      <c r="N345" s="43" t="b">
        <f t="shared" si="145"/>
        <v>1</v>
      </c>
      <c r="O345" s="43" t="b">
        <f t="shared" si="160"/>
        <v>0</v>
      </c>
      <c r="P345" t="b">
        <f t="shared" si="146"/>
        <v>0</v>
      </c>
      <c r="Q345" s="43" t="b">
        <f t="shared" si="147"/>
        <v>0</v>
      </c>
      <c r="R345" s="43" t="b">
        <f t="shared" si="148"/>
        <v>0</v>
      </c>
      <c r="S345" s="43" t="b">
        <f t="shared" si="149"/>
        <v>1</v>
      </c>
      <c r="T345" t="b">
        <f t="shared" si="150"/>
        <v>0</v>
      </c>
      <c r="U345" t="b">
        <f t="shared" si="151"/>
        <v>0</v>
      </c>
      <c r="V345" t="b">
        <f t="shared" si="152"/>
        <v>0</v>
      </c>
      <c r="W345" t="b">
        <f t="shared" si="153"/>
        <v>0</v>
      </c>
      <c r="X345" t="b">
        <f t="shared" si="154"/>
        <v>0</v>
      </c>
      <c r="Y345" t="b">
        <f t="shared" si="155"/>
        <v>0</v>
      </c>
      <c r="Z345" t="b">
        <f t="shared" si="156"/>
        <v>0</v>
      </c>
      <c r="AA345" t="b">
        <f t="shared" si="157"/>
        <v>0</v>
      </c>
      <c r="AB345" t="b">
        <f t="shared" si="158"/>
        <v>1</v>
      </c>
    </row>
    <row r="346" spans="1:28" x14ac:dyDescent="0.35">
      <c r="A346" s="43">
        <f t="shared" si="161"/>
        <v>46610</v>
      </c>
      <c r="B346">
        <f t="shared" si="159"/>
        <v>3</v>
      </c>
      <c r="C346" s="19">
        <f t="shared" si="135"/>
        <v>0</v>
      </c>
      <c r="D346" s="19">
        <f t="shared" si="136"/>
        <v>0</v>
      </c>
      <c r="E346" s="19">
        <f t="shared" si="137"/>
        <v>0</v>
      </c>
      <c r="F346" s="19" t="b">
        <f t="shared" si="138"/>
        <v>0</v>
      </c>
      <c r="G346" s="19" t="str">
        <f t="shared" si="139"/>
        <v/>
      </c>
      <c r="H346" s="19" t="str">
        <f t="shared" si="140"/>
        <v/>
      </c>
      <c r="I346" s="19" t="str">
        <f t="shared" si="141"/>
        <v/>
      </c>
      <c r="J346">
        <f t="shared" si="142"/>
        <v>11</v>
      </c>
      <c r="K346" s="19">
        <f ca="1">OFFSET(Calendrier!$B$6,DAY(A346)-1,Paramétrage!J346*6+4)</f>
        <v>0</v>
      </c>
      <c r="L346" s="19" t="str">
        <f t="shared" si="143"/>
        <v/>
      </c>
      <c r="M346" s="43" t="b">
        <f t="shared" si="144"/>
        <v>0</v>
      </c>
      <c r="N346" s="43" t="b">
        <f t="shared" si="145"/>
        <v>1</v>
      </c>
      <c r="O346" s="43" t="b">
        <f t="shared" si="160"/>
        <v>0</v>
      </c>
      <c r="P346" t="b">
        <f t="shared" si="146"/>
        <v>0</v>
      </c>
      <c r="Q346" s="43" t="b">
        <f t="shared" si="147"/>
        <v>0</v>
      </c>
      <c r="R346" s="43" t="b">
        <f t="shared" si="148"/>
        <v>0</v>
      </c>
      <c r="S346" s="43" t="b">
        <f t="shared" si="149"/>
        <v>1</v>
      </c>
      <c r="T346" t="b">
        <f t="shared" si="150"/>
        <v>0</v>
      </c>
      <c r="U346" t="b">
        <f t="shared" si="151"/>
        <v>0</v>
      </c>
      <c r="V346" t="b">
        <f t="shared" si="152"/>
        <v>0</v>
      </c>
      <c r="W346" t="b">
        <f t="shared" si="153"/>
        <v>0</v>
      </c>
      <c r="X346" t="b">
        <f t="shared" si="154"/>
        <v>0</v>
      </c>
      <c r="Y346" t="b">
        <f t="shared" si="155"/>
        <v>0</v>
      </c>
      <c r="Z346" t="b">
        <f t="shared" si="156"/>
        <v>0</v>
      </c>
      <c r="AA346" t="b">
        <f t="shared" si="157"/>
        <v>0</v>
      </c>
      <c r="AB346" t="b">
        <f t="shared" si="158"/>
        <v>1</v>
      </c>
    </row>
    <row r="347" spans="1:28" x14ac:dyDescent="0.35">
      <c r="A347" s="43">
        <f t="shared" si="161"/>
        <v>46611</v>
      </c>
      <c r="B347">
        <f t="shared" si="159"/>
        <v>4</v>
      </c>
      <c r="C347" s="19">
        <f t="shared" si="135"/>
        <v>0</v>
      </c>
      <c r="D347" s="19">
        <f t="shared" si="136"/>
        <v>0</v>
      </c>
      <c r="E347" s="19">
        <f t="shared" si="137"/>
        <v>0</v>
      </c>
      <c r="F347" s="19" t="b">
        <f t="shared" si="138"/>
        <v>0</v>
      </c>
      <c r="G347" s="19" t="str">
        <f t="shared" si="139"/>
        <v/>
      </c>
      <c r="H347" s="19" t="str">
        <f t="shared" si="140"/>
        <v/>
      </c>
      <c r="I347" s="19" t="str">
        <f t="shared" si="141"/>
        <v/>
      </c>
      <c r="J347">
        <f t="shared" si="142"/>
        <v>11</v>
      </c>
      <c r="K347" s="19">
        <f ca="1">OFFSET(Calendrier!$B$6,DAY(A347)-1,Paramétrage!J347*6+4)</f>
        <v>0</v>
      </c>
      <c r="L347" s="19" t="str">
        <f t="shared" si="143"/>
        <v/>
      </c>
      <c r="M347" s="43" t="b">
        <f t="shared" si="144"/>
        <v>0</v>
      </c>
      <c r="N347" s="43" t="b">
        <f t="shared" si="145"/>
        <v>1</v>
      </c>
      <c r="O347" s="43" t="b">
        <f t="shared" si="160"/>
        <v>0</v>
      </c>
      <c r="P347" t="b">
        <f t="shared" si="146"/>
        <v>0</v>
      </c>
      <c r="Q347" s="43" t="b">
        <f t="shared" si="147"/>
        <v>0</v>
      </c>
      <c r="R347" s="43" t="b">
        <f t="shared" si="148"/>
        <v>0</v>
      </c>
      <c r="S347" s="43" t="b">
        <f t="shared" si="149"/>
        <v>1</v>
      </c>
      <c r="T347" t="b">
        <f t="shared" si="150"/>
        <v>0</v>
      </c>
      <c r="U347" t="b">
        <f t="shared" si="151"/>
        <v>0</v>
      </c>
      <c r="V347" t="b">
        <f t="shared" si="152"/>
        <v>0</v>
      </c>
      <c r="W347" t="b">
        <f t="shared" si="153"/>
        <v>0</v>
      </c>
      <c r="X347" t="b">
        <f t="shared" si="154"/>
        <v>0</v>
      </c>
      <c r="Y347" t="b">
        <f t="shared" si="155"/>
        <v>0</v>
      </c>
      <c r="Z347" t="b">
        <f t="shared" si="156"/>
        <v>0</v>
      </c>
      <c r="AA347" t="b">
        <f t="shared" si="157"/>
        <v>0</v>
      </c>
      <c r="AB347" t="b">
        <f t="shared" si="158"/>
        <v>1</v>
      </c>
    </row>
    <row r="348" spans="1:28" x14ac:dyDescent="0.35">
      <c r="A348" s="43">
        <f t="shared" si="161"/>
        <v>46612</v>
      </c>
      <c r="B348">
        <f t="shared" si="159"/>
        <v>5</v>
      </c>
      <c r="C348" s="19">
        <f t="shared" si="135"/>
        <v>0</v>
      </c>
      <c r="D348" s="19">
        <f t="shared" si="136"/>
        <v>0</v>
      </c>
      <c r="E348" s="19">
        <f t="shared" si="137"/>
        <v>0</v>
      </c>
      <c r="F348" s="19" t="b">
        <f t="shared" si="138"/>
        <v>0</v>
      </c>
      <c r="G348" s="19" t="str">
        <f t="shared" si="139"/>
        <v/>
      </c>
      <c r="H348" s="19" t="str">
        <f t="shared" si="140"/>
        <v/>
      </c>
      <c r="I348" s="19" t="str">
        <f t="shared" si="141"/>
        <v/>
      </c>
      <c r="J348">
        <f t="shared" si="142"/>
        <v>11</v>
      </c>
      <c r="K348" s="19">
        <f ca="1">OFFSET(Calendrier!$B$6,DAY(A348)-1,Paramétrage!J348*6+4)</f>
        <v>0</v>
      </c>
      <c r="L348" s="19" t="str">
        <f t="shared" si="143"/>
        <v/>
      </c>
      <c r="M348" s="43" t="b">
        <f t="shared" si="144"/>
        <v>0</v>
      </c>
      <c r="N348" s="43" t="b">
        <f t="shared" si="145"/>
        <v>1</v>
      </c>
      <c r="O348" s="43" t="b">
        <f t="shared" si="160"/>
        <v>0</v>
      </c>
      <c r="P348" t="b">
        <f t="shared" si="146"/>
        <v>0</v>
      </c>
      <c r="Q348" s="43" t="b">
        <f t="shared" si="147"/>
        <v>0</v>
      </c>
      <c r="R348" s="43" t="b">
        <f t="shared" si="148"/>
        <v>0</v>
      </c>
      <c r="S348" s="43" t="b">
        <f t="shared" si="149"/>
        <v>1</v>
      </c>
      <c r="T348" t="b">
        <f t="shared" si="150"/>
        <v>0</v>
      </c>
      <c r="U348" t="b">
        <f t="shared" si="151"/>
        <v>0</v>
      </c>
      <c r="V348" t="b">
        <f t="shared" si="152"/>
        <v>0</v>
      </c>
      <c r="W348" t="b">
        <f t="shared" si="153"/>
        <v>0</v>
      </c>
      <c r="X348" t="b">
        <f t="shared" si="154"/>
        <v>0</v>
      </c>
      <c r="Y348" t="b">
        <f t="shared" si="155"/>
        <v>0</v>
      </c>
      <c r="Z348" t="b">
        <f t="shared" si="156"/>
        <v>0</v>
      </c>
      <c r="AA348" t="b">
        <f t="shared" si="157"/>
        <v>0</v>
      </c>
      <c r="AB348" t="b">
        <f t="shared" si="158"/>
        <v>1</v>
      </c>
    </row>
    <row r="349" spans="1:28" x14ac:dyDescent="0.35">
      <c r="A349" s="43">
        <f t="shared" si="161"/>
        <v>46613</v>
      </c>
      <c r="B349">
        <f t="shared" si="159"/>
        <v>6</v>
      </c>
      <c r="C349" s="19">
        <f t="shared" si="135"/>
        <v>0</v>
      </c>
      <c r="D349" s="19">
        <f t="shared" si="136"/>
        <v>0</v>
      </c>
      <c r="E349" s="19">
        <f t="shared" si="137"/>
        <v>0</v>
      </c>
      <c r="F349" s="19" t="b">
        <f t="shared" si="138"/>
        <v>0</v>
      </c>
      <c r="G349" s="19" t="str">
        <f t="shared" si="139"/>
        <v/>
      </c>
      <c r="H349" s="19" t="str">
        <f t="shared" si="140"/>
        <v/>
      </c>
      <c r="I349" s="19" t="str">
        <f t="shared" si="141"/>
        <v/>
      </c>
      <c r="J349">
        <f t="shared" si="142"/>
        <v>11</v>
      </c>
      <c r="K349" s="19">
        <f ca="1">OFFSET(Calendrier!$B$6,DAY(A349)-1,Paramétrage!J349*6+4)</f>
        <v>0</v>
      </c>
      <c r="L349" s="19" t="str">
        <f t="shared" si="143"/>
        <v/>
      </c>
      <c r="M349" s="43" t="b">
        <f t="shared" si="144"/>
        <v>0</v>
      </c>
      <c r="N349" s="43" t="b">
        <f t="shared" si="145"/>
        <v>0</v>
      </c>
      <c r="O349" s="43" t="b">
        <f t="shared" si="160"/>
        <v>0</v>
      </c>
      <c r="P349" t="b">
        <f t="shared" si="146"/>
        <v>0</v>
      </c>
      <c r="Q349" s="43" t="b">
        <f t="shared" si="147"/>
        <v>1</v>
      </c>
      <c r="R349" s="43" t="b">
        <f t="shared" si="148"/>
        <v>0</v>
      </c>
      <c r="S349" s="43" t="b">
        <f t="shared" si="149"/>
        <v>1</v>
      </c>
      <c r="T349" t="b">
        <f t="shared" si="150"/>
        <v>0</v>
      </c>
      <c r="U349" t="b">
        <f t="shared" si="151"/>
        <v>0</v>
      </c>
      <c r="V349" t="b">
        <f t="shared" si="152"/>
        <v>0</v>
      </c>
      <c r="W349" t="b">
        <f t="shared" si="153"/>
        <v>0</v>
      </c>
      <c r="X349" t="b">
        <f t="shared" si="154"/>
        <v>0</v>
      </c>
      <c r="Y349" t="b">
        <f t="shared" si="155"/>
        <v>0</v>
      </c>
      <c r="Z349" t="b">
        <f t="shared" si="156"/>
        <v>0</v>
      </c>
      <c r="AA349" t="b">
        <f t="shared" si="157"/>
        <v>0</v>
      </c>
      <c r="AB349" t="b">
        <f t="shared" si="158"/>
        <v>1</v>
      </c>
    </row>
    <row r="350" spans="1:28" x14ac:dyDescent="0.35">
      <c r="A350" s="43">
        <f t="shared" si="161"/>
        <v>46614</v>
      </c>
      <c r="B350">
        <f t="shared" si="159"/>
        <v>7</v>
      </c>
      <c r="C350" s="19">
        <f t="shared" si="135"/>
        <v>0</v>
      </c>
      <c r="D350" s="19">
        <f t="shared" si="136"/>
        <v>0</v>
      </c>
      <c r="E350" s="19">
        <f t="shared" si="137"/>
        <v>0</v>
      </c>
      <c r="F350" s="19" t="b">
        <f t="shared" si="138"/>
        <v>0</v>
      </c>
      <c r="G350" s="19" t="str">
        <f t="shared" si="139"/>
        <v/>
      </c>
      <c r="H350" s="19" t="str">
        <f t="shared" si="140"/>
        <v/>
      </c>
      <c r="I350" s="19" t="str">
        <f t="shared" si="141"/>
        <v/>
      </c>
      <c r="J350">
        <f t="shared" si="142"/>
        <v>11</v>
      </c>
      <c r="K350" s="19">
        <f ca="1">OFFSET(Calendrier!$B$6,DAY(A350)-1,Paramétrage!J350*6+4)</f>
        <v>0</v>
      </c>
      <c r="L350" s="19" t="b">
        <f t="shared" ca="1" si="143"/>
        <v>1</v>
      </c>
      <c r="M350" s="43" t="b">
        <f t="shared" ca="1" si="144"/>
        <v>1</v>
      </c>
      <c r="N350" s="43" t="b">
        <f t="shared" si="145"/>
        <v>0</v>
      </c>
      <c r="O350" s="43" t="b">
        <f t="shared" ca="1" si="160"/>
        <v>1</v>
      </c>
      <c r="P350" t="b">
        <f t="shared" si="146"/>
        <v>1</v>
      </c>
      <c r="Q350" s="43" t="b">
        <f t="shared" si="147"/>
        <v>1</v>
      </c>
      <c r="R350" s="43" t="b">
        <f t="shared" si="148"/>
        <v>0</v>
      </c>
      <c r="S350" s="43" t="b">
        <f t="shared" si="149"/>
        <v>1</v>
      </c>
      <c r="T350" t="b">
        <f t="shared" si="150"/>
        <v>0</v>
      </c>
      <c r="U350" t="b">
        <f t="shared" si="151"/>
        <v>0</v>
      </c>
      <c r="V350" t="b">
        <f t="shared" si="152"/>
        <v>0</v>
      </c>
      <c r="W350" t="b">
        <f t="shared" si="153"/>
        <v>0</v>
      </c>
      <c r="X350" t="b">
        <f t="shared" si="154"/>
        <v>0</v>
      </c>
      <c r="Y350" t="b">
        <f t="shared" si="155"/>
        <v>0</v>
      </c>
      <c r="Z350" t="b">
        <f t="shared" si="156"/>
        <v>0</v>
      </c>
      <c r="AA350" t="b">
        <f t="shared" si="157"/>
        <v>0</v>
      </c>
      <c r="AB350" t="b">
        <f t="shared" si="158"/>
        <v>1</v>
      </c>
    </row>
    <row r="351" spans="1:28" x14ac:dyDescent="0.35">
      <c r="A351" s="43">
        <f t="shared" si="161"/>
        <v>46615</v>
      </c>
      <c r="B351">
        <f t="shared" si="159"/>
        <v>1</v>
      </c>
      <c r="C351" s="19">
        <f t="shared" si="135"/>
        <v>0</v>
      </c>
      <c r="D351" s="19">
        <f t="shared" si="136"/>
        <v>0</v>
      </c>
      <c r="E351" s="19">
        <f t="shared" si="137"/>
        <v>0</v>
      </c>
      <c r="F351" s="19" t="b">
        <f t="shared" si="138"/>
        <v>0</v>
      </c>
      <c r="G351" s="19" t="str">
        <f t="shared" si="139"/>
        <v/>
      </c>
      <c r="H351" s="19" t="str">
        <f t="shared" si="140"/>
        <v/>
      </c>
      <c r="I351" s="19" t="str">
        <f t="shared" si="141"/>
        <v/>
      </c>
      <c r="J351">
        <f t="shared" si="142"/>
        <v>11</v>
      </c>
      <c r="K351" s="19">
        <f ca="1">OFFSET(Calendrier!$B$6,DAY(A351)-1,Paramétrage!J351*6+4)</f>
        <v>0</v>
      </c>
      <c r="L351" s="19" t="str">
        <f t="shared" si="143"/>
        <v/>
      </c>
      <c r="M351" s="43" t="b">
        <f t="shared" si="144"/>
        <v>0</v>
      </c>
      <c r="N351" s="43" t="b">
        <f t="shared" si="145"/>
        <v>1</v>
      </c>
      <c r="O351" s="43" t="b">
        <f t="shared" si="160"/>
        <v>0</v>
      </c>
      <c r="P351" t="b">
        <f t="shared" si="146"/>
        <v>0</v>
      </c>
      <c r="Q351" s="43" t="b">
        <f t="shared" si="147"/>
        <v>0</v>
      </c>
      <c r="R351" s="43" t="b">
        <f t="shared" si="148"/>
        <v>0</v>
      </c>
      <c r="S351" s="43" t="b">
        <f t="shared" si="149"/>
        <v>1</v>
      </c>
      <c r="T351" t="b">
        <f t="shared" si="150"/>
        <v>0</v>
      </c>
      <c r="U351" t="b">
        <f t="shared" si="151"/>
        <v>0</v>
      </c>
      <c r="V351" t="b">
        <f t="shared" si="152"/>
        <v>0</v>
      </c>
      <c r="W351" t="b">
        <f t="shared" si="153"/>
        <v>0</v>
      </c>
      <c r="X351" t="b">
        <f t="shared" si="154"/>
        <v>0</v>
      </c>
      <c r="Y351" t="b">
        <f t="shared" si="155"/>
        <v>0</v>
      </c>
      <c r="Z351" t="b">
        <f t="shared" si="156"/>
        <v>0</v>
      </c>
      <c r="AA351" t="b">
        <f t="shared" si="157"/>
        <v>0</v>
      </c>
      <c r="AB351" t="b">
        <f t="shared" si="158"/>
        <v>1</v>
      </c>
    </row>
    <row r="352" spans="1:28" x14ac:dyDescent="0.35">
      <c r="A352" s="43">
        <f t="shared" si="161"/>
        <v>46616</v>
      </c>
      <c r="B352">
        <f t="shared" si="159"/>
        <v>2</v>
      </c>
      <c r="C352" s="19">
        <f t="shared" si="135"/>
        <v>0</v>
      </c>
      <c r="D352" s="19">
        <f t="shared" si="136"/>
        <v>0</v>
      </c>
      <c r="E352" s="19">
        <f t="shared" si="137"/>
        <v>0</v>
      </c>
      <c r="F352" s="19" t="b">
        <f t="shared" si="138"/>
        <v>0</v>
      </c>
      <c r="G352" s="19" t="str">
        <f t="shared" si="139"/>
        <v/>
      </c>
      <c r="H352" s="19" t="str">
        <f t="shared" si="140"/>
        <v/>
      </c>
      <c r="I352" s="19" t="str">
        <f t="shared" si="141"/>
        <v/>
      </c>
      <c r="J352">
        <f t="shared" si="142"/>
        <v>11</v>
      </c>
      <c r="K352" s="19">
        <f ca="1">OFFSET(Calendrier!$B$6,DAY(A352)-1,Paramétrage!J352*6+4)</f>
        <v>0</v>
      </c>
      <c r="L352" s="19" t="str">
        <f t="shared" si="143"/>
        <v/>
      </c>
      <c r="M352" s="43" t="b">
        <f t="shared" si="144"/>
        <v>0</v>
      </c>
      <c r="N352" s="43" t="b">
        <f t="shared" si="145"/>
        <v>1</v>
      </c>
      <c r="O352" s="43" t="b">
        <f t="shared" si="160"/>
        <v>0</v>
      </c>
      <c r="P352" t="b">
        <f t="shared" si="146"/>
        <v>0</v>
      </c>
      <c r="Q352" s="43" t="b">
        <f t="shared" si="147"/>
        <v>0</v>
      </c>
      <c r="R352" s="43" t="b">
        <f t="shared" si="148"/>
        <v>0</v>
      </c>
      <c r="S352" s="43" t="b">
        <f t="shared" si="149"/>
        <v>1</v>
      </c>
      <c r="T352" t="b">
        <f t="shared" si="150"/>
        <v>0</v>
      </c>
      <c r="U352" t="b">
        <f t="shared" si="151"/>
        <v>0</v>
      </c>
      <c r="V352" t="b">
        <f t="shared" si="152"/>
        <v>0</v>
      </c>
      <c r="W352" t="b">
        <f t="shared" si="153"/>
        <v>0</v>
      </c>
      <c r="X352" t="b">
        <f t="shared" si="154"/>
        <v>0</v>
      </c>
      <c r="Y352" t="b">
        <f t="shared" si="155"/>
        <v>0</v>
      </c>
      <c r="Z352" t="b">
        <f t="shared" si="156"/>
        <v>0</v>
      </c>
      <c r="AA352" t="b">
        <f t="shared" si="157"/>
        <v>0</v>
      </c>
      <c r="AB352" t="b">
        <f t="shared" si="158"/>
        <v>1</v>
      </c>
    </row>
    <row r="353" spans="1:28" x14ac:dyDescent="0.35">
      <c r="A353" s="43">
        <f t="shared" si="161"/>
        <v>46617</v>
      </c>
      <c r="B353">
        <f t="shared" si="159"/>
        <v>3</v>
      </c>
      <c r="C353" s="19">
        <f t="shared" si="135"/>
        <v>0</v>
      </c>
      <c r="D353" s="19">
        <f t="shared" si="136"/>
        <v>0</v>
      </c>
      <c r="E353" s="19">
        <f t="shared" si="137"/>
        <v>0</v>
      </c>
      <c r="F353" s="19" t="b">
        <f t="shared" si="138"/>
        <v>0</v>
      </c>
      <c r="G353" s="19" t="str">
        <f t="shared" si="139"/>
        <v/>
      </c>
      <c r="H353" s="19" t="str">
        <f t="shared" si="140"/>
        <v/>
      </c>
      <c r="I353" s="19" t="str">
        <f t="shared" si="141"/>
        <v/>
      </c>
      <c r="J353">
        <f t="shared" si="142"/>
        <v>11</v>
      </c>
      <c r="K353" s="19">
        <f ca="1">OFFSET(Calendrier!$B$6,DAY(A353)-1,Paramétrage!J353*6+4)</f>
        <v>0</v>
      </c>
      <c r="L353" s="19" t="str">
        <f t="shared" si="143"/>
        <v/>
      </c>
      <c r="M353" s="43" t="b">
        <f t="shared" si="144"/>
        <v>0</v>
      </c>
      <c r="N353" s="43" t="b">
        <f t="shared" si="145"/>
        <v>1</v>
      </c>
      <c r="O353" s="43" t="b">
        <f t="shared" si="160"/>
        <v>0</v>
      </c>
      <c r="P353" t="b">
        <f t="shared" si="146"/>
        <v>0</v>
      </c>
      <c r="Q353" s="43" t="b">
        <f t="shared" si="147"/>
        <v>0</v>
      </c>
      <c r="R353" s="43" t="b">
        <f t="shared" si="148"/>
        <v>0</v>
      </c>
      <c r="S353" s="43" t="b">
        <f t="shared" si="149"/>
        <v>1</v>
      </c>
      <c r="T353" t="b">
        <f t="shared" si="150"/>
        <v>0</v>
      </c>
      <c r="U353" t="b">
        <f t="shared" si="151"/>
        <v>0</v>
      </c>
      <c r="V353" t="b">
        <f t="shared" si="152"/>
        <v>0</v>
      </c>
      <c r="W353" t="b">
        <f t="shared" si="153"/>
        <v>0</v>
      </c>
      <c r="X353" t="b">
        <f t="shared" si="154"/>
        <v>0</v>
      </c>
      <c r="Y353" t="b">
        <f t="shared" si="155"/>
        <v>0</v>
      </c>
      <c r="Z353" t="b">
        <f t="shared" si="156"/>
        <v>0</v>
      </c>
      <c r="AA353" t="b">
        <f t="shared" si="157"/>
        <v>0</v>
      </c>
      <c r="AB353" t="b">
        <f t="shared" si="158"/>
        <v>1</v>
      </c>
    </row>
    <row r="354" spans="1:28" x14ac:dyDescent="0.35">
      <c r="A354" s="43">
        <f t="shared" si="161"/>
        <v>46618</v>
      </c>
      <c r="B354">
        <f t="shared" si="159"/>
        <v>4</v>
      </c>
      <c r="C354" s="19">
        <f t="shared" si="135"/>
        <v>0</v>
      </c>
      <c r="D354" s="19">
        <f t="shared" si="136"/>
        <v>0</v>
      </c>
      <c r="E354" s="19">
        <f t="shared" si="137"/>
        <v>0</v>
      </c>
      <c r="F354" s="19" t="b">
        <f t="shared" si="138"/>
        <v>0</v>
      </c>
      <c r="G354" s="19" t="str">
        <f t="shared" si="139"/>
        <v/>
      </c>
      <c r="H354" s="19" t="str">
        <f t="shared" si="140"/>
        <v/>
      </c>
      <c r="I354" s="19" t="str">
        <f t="shared" si="141"/>
        <v/>
      </c>
      <c r="J354">
        <f t="shared" si="142"/>
        <v>11</v>
      </c>
      <c r="K354" s="19">
        <f ca="1">OFFSET(Calendrier!$B$6,DAY(A354)-1,Paramétrage!J354*6+4)</f>
        <v>0</v>
      </c>
      <c r="L354" s="19" t="str">
        <f t="shared" si="143"/>
        <v/>
      </c>
      <c r="M354" s="43" t="b">
        <f t="shared" si="144"/>
        <v>0</v>
      </c>
      <c r="N354" s="43" t="b">
        <f t="shared" si="145"/>
        <v>1</v>
      </c>
      <c r="O354" s="43" t="b">
        <f t="shared" si="160"/>
        <v>0</v>
      </c>
      <c r="P354" t="b">
        <f t="shared" si="146"/>
        <v>0</v>
      </c>
      <c r="Q354" s="43" t="b">
        <f t="shared" si="147"/>
        <v>0</v>
      </c>
      <c r="R354" s="43" t="b">
        <f t="shared" si="148"/>
        <v>0</v>
      </c>
      <c r="S354" s="43" t="b">
        <f t="shared" si="149"/>
        <v>1</v>
      </c>
      <c r="T354" t="b">
        <f t="shared" si="150"/>
        <v>0</v>
      </c>
      <c r="U354" t="b">
        <f t="shared" si="151"/>
        <v>0</v>
      </c>
      <c r="V354" t="b">
        <f t="shared" si="152"/>
        <v>0</v>
      </c>
      <c r="W354" t="b">
        <f t="shared" si="153"/>
        <v>0</v>
      </c>
      <c r="X354" t="b">
        <f t="shared" si="154"/>
        <v>0</v>
      </c>
      <c r="Y354" t="b">
        <f t="shared" si="155"/>
        <v>0</v>
      </c>
      <c r="Z354" t="b">
        <f t="shared" si="156"/>
        <v>0</v>
      </c>
      <c r="AA354" t="b">
        <f t="shared" si="157"/>
        <v>0</v>
      </c>
      <c r="AB354" t="b">
        <f t="shared" si="158"/>
        <v>1</v>
      </c>
    </row>
    <row r="355" spans="1:28" x14ac:dyDescent="0.35">
      <c r="A355" s="43">
        <f t="shared" si="161"/>
        <v>46619</v>
      </c>
      <c r="B355">
        <f t="shared" si="159"/>
        <v>5</v>
      </c>
      <c r="C355" s="19">
        <f t="shared" si="135"/>
        <v>0</v>
      </c>
      <c r="D355" s="19">
        <f t="shared" si="136"/>
        <v>0</v>
      </c>
      <c r="E355" s="19">
        <f t="shared" si="137"/>
        <v>0</v>
      </c>
      <c r="F355" s="19" t="b">
        <f t="shared" si="138"/>
        <v>0</v>
      </c>
      <c r="G355" s="19" t="str">
        <f t="shared" si="139"/>
        <v/>
      </c>
      <c r="H355" s="19" t="str">
        <f t="shared" si="140"/>
        <v/>
      </c>
      <c r="I355" s="19" t="str">
        <f t="shared" si="141"/>
        <v/>
      </c>
      <c r="J355">
        <f t="shared" si="142"/>
        <v>11</v>
      </c>
      <c r="K355" s="19">
        <f ca="1">OFFSET(Calendrier!$B$6,DAY(A355)-1,Paramétrage!J355*6+4)</f>
        <v>0</v>
      </c>
      <c r="L355" s="19" t="str">
        <f t="shared" si="143"/>
        <v/>
      </c>
      <c r="M355" s="43" t="b">
        <f t="shared" si="144"/>
        <v>0</v>
      </c>
      <c r="N355" s="43" t="b">
        <f t="shared" si="145"/>
        <v>1</v>
      </c>
      <c r="O355" s="43" t="b">
        <f t="shared" si="160"/>
        <v>0</v>
      </c>
      <c r="P355" t="b">
        <f t="shared" si="146"/>
        <v>0</v>
      </c>
      <c r="Q355" s="43" t="b">
        <f t="shared" si="147"/>
        <v>0</v>
      </c>
      <c r="R355" s="43" t="b">
        <f t="shared" si="148"/>
        <v>0</v>
      </c>
      <c r="S355" s="43" t="b">
        <f t="shared" si="149"/>
        <v>1</v>
      </c>
      <c r="T355" t="b">
        <f t="shared" si="150"/>
        <v>0</v>
      </c>
      <c r="U355" t="b">
        <f t="shared" si="151"/>
        <v>0</v>
      </c>
      <c r="V355" t="b">
        <f t="shared" si="152"/>
        <v>0</v>
      </c>
      <c r="W355" t="b">
        <f t="shared" si="153"/>
        <v>0</v>
      </c>
      <c r="X355" t="b">
        <f t="shared" si="154"/>
        <v>0</v>
      </c>
      <c r="Y355" t="b">
        <f t="shared" si="155"/>
        <v>0</v>
      </c>
      <c r="Z355" t="b">
        <f t="shared" si="156"/>
        <v>0</v>
      </c>
      <c r="AA355" t="b">
        <f t="shared" si="157"/>
        <v>0</v>
      </c>
      <c r="AB355" t="b">
        <f t="shared" si="158"/>
        <v>1</v>
      </c>
    </row>
    <row r="356" spans="1:28" x14ac:dyDescent="0.35">
      <c r="A356" s="43">
        <f t="shared" si="161"/>
        <v>46620</v>
      </c>
      <c r="B356">
        <f t="shared" si="159"/>
        <v>6</v>
      </c>
      <c r="C356" s="19">
        <f t="shared" si="135"/>
        <v>0</v>
      </c>
      <c r="D356" s="19">
        <f t="shared" si="136"/>
        <v>0</v>
      </c>
      <c r="E356" s="19">
        <f t="shared" si="137"/>
        <v>0</v>
      </c>
      <c r="F356" s="19" t="b">
        <f t="shared" si="138"/>
        <v>0</v>
      </c>
      <c r="G356" s="19" t="str">
        <f t="shared" si="139"/>
        <v/>
      </c>
      <c r="H356" s="19" t="str">
        <f t="shared" si="140"/>
        <v/>
      </c>
      <c r="I356" s="19" t="str">
        <f t="shared" si="141"/>
        <v/>
      </c>
      <c r="J356">
        <f t="shared" si="142"/>
        <v>11</v>
      </c>
      <c r="K356" s="19">
        <f ca="1">OFFSET(Calendrier!$B$6,DAY(A356)-1,Paramétrage!J356*6+4)</f>
        <v>0</v>
      </c>
      <c r="L356" s="19" t="str">
        <f t="shared" si="143"/>
        <v/>
      </c>
      <c r="M356" s="43" t="b">
        <f t="shared" si="144"/>
        <v>0</v>
      </c>
      <c r="N356" s="43" t="b">
        <f t="shared" si="145"/>
        <v>0</v>
      </c>
      <c r="O356" s="43" t="b">
        <f t="shared" si="160"/>
        <v>0</v>
      </c>
      <c r="P356" t="b">
        <f t="shared" si="146"/>
        <v>0</v>
      </c>
      <c r="Q356" s="43" t="b">
        <f t="shared" si="147"/>
        <v>1</v>
      </c>
      <c r="R356" s="43" t="b">
        <f t="shared" si="148"/>
        <v>0</v>
      </c>
      <c r="S356" s="43" t="b">
        <f t="shared" si="149"/>
        <v>1</v>
      </c>
      <c r="T356" t="b">
        <f t="shared" si="150"/>
        <v>0</v>
      </c>
      <c r="U356" t="b">
        <f t="shared" si="151"/>
        <v>0</v>
      </c>
      <c r="V356" t="b">
        <f t="shared" si="152"/>
        <v>0</v>
      </c>
      <c r="W356" t="b">
        <f t="shared" si="153"/>
        <v>0</v>
      </c>
      <c r="X356" t="b">
        <f t="shared" si="154"/>
        <v>0</v>
      </c>
      <c r="Y356" t="b">
        <f t="shared" si="155"/>
        <v>0</v>
      </c>
      <c r="Z356" t="b">
        <f t="shared" si="156"/>
        <v>0</v>
      </c>
      <c r="AA356" t="b">
        <f t="shared" si="157"/>
        <v>0</v>
      </c>
      <c r="AB356" t="b">
        <f t="shared" si="158"/>
        <v>1</v>
      </c>
    </row>
    <row r="357" spans="1:28" x14ac:dyDescent="0.35">
      <c r="A357" s="43">
        <f t="shared" si="161"/>
        <v>46621</v>
      </c>
      <c r="B357">
        <f t="shared" si="159"/>
        <v>7</v>
      </c>
      <c r="C357" s="19">
        <f t="shared" si="135"/>
        <v>0</v>
      </c>
      <c r="D357" s="19">
        <f t="shared" si="136"/>
        <v>0</v>
      </c>
      <c r="E357" s="19">
        <f t="shared" si="137"/>
        <v>0</v>
      </c>
      <c r="F357" s="19" t="b">
        <f t="shared" si="138"/>
        <v>0</v>
      </c>
      <c r="G357" s="19" t="str">
        <f t="shared" si="139"/>
        <v/>
      </c>
      <c r="H357" s="19" t="str">
        <f t="shared" si="140"/>
        <v/>
      </c>
      <c r="I357" s="19" t="str">
        <f t="shared" si="141"/>
        <v/>
      </c>
      <c r="J357">
        <f t="shared" si="142"/>
        <v>11</v>
      </c>
      <c r="K357" s="19">
        <f ca="1">OFFSET(Calendrier!$B$6,DAY(A357)-1,Paramétrage!J357*6+4)</f>
        <v>0</v>
      </c>
      <c r="L357" s="19" t="str">
        <f t="shared" si="143"/>
        <v/>
      </c>
      <c r="M357" s="43" t="b">
        <f t="shared" si="144"/>
        <v>0</v>
      </c>
      <c r="N357" s="43" t="b">
        <f t="shared" si="145"/>
        <v>0</v>
      </c>
      <c r="O357" s="43" t="b">
        <f t="shared" si="160"/>
        <v>0</v>
      </c>
      <c r="P357" t="b">
        <f t="shared" si="146"/>
        <v>0</v>
      </c>
      <c r="Q357" s="43" t="b">
        <f t="shared" si="147"/>
        <v>1</v>
      </c>
      <c r="R357" s="43" t="b">
        <f t="shared" si="148"/>
        <v>0</v>
      </c>
      <c r="S357" s="43" t="b">
        <f t="shared" si="149"/>
        <v>1</v>
      </c>
      <c r="T357" t="b">
        <f t="shared" si="150"/>
        <v>0</v>
      </c>
      <c r="U357" t="b">
        <f t="shared" si="151"/>
        <v>0</v>
      </c>
      <c r="V357" t="b">
        <f t="shared" si="152"/>
        <v>0</v>
      </c>
      <c r="W357" t="b">
        <f t="shared" si="153"/>
        <v>0</v>
      </c>
      <c r="X357" t="b">
        <f t="shared" si="154"/>
        <v>0</v>
      </c>
      <c r="Y357" t="b">
        <f t="shared" si="155"/>
        <v>0</v>
      </c>
      <c r="Z357" t="b">
        <f t="shared" si="156"/>
        <v>0</v>
      </c>
      <c r="AA357" t="b">
        <f t="shared" si="157"/>
        <v>0</v>
      </c>
      <c r="AB357" t="b">
        <f t="shared" si="158"/>
        <v>1</v>
      </c>
    </row>
    <row r="358" spans="1:28" x14ac:dyDescent="0.35">
      <c r="A358" s="43">
        <f t="shared" si="161"/>
        <v>46622</v>
      </c>
      <c r="B358">
        <f t="shared" si="159"/>
        <v>1</v>
      </c>
      <c r="C358" s="19">
        <f t="shared" si="135"/>
        <v>0</v>
      </c>
      <c r="D358" s="19">
        <f t="shared" si="136"/>
        <v>0</v>
      </c>
      <c r="E358" s="19">
        <f t="shared" si="137"/>
        <v>0</v>
      </c>
      <c r="F358" s="19" t="b">
        <f t="shared" si="138"/>
        <v>0</v>
      </c>
      <c r="G358" s="19" t="str">
        <f t="shared" si="139"/>
        <v/>
      </c>
      <c r="H358" s="19" t="str">
        <f t="shared" si="140"/>
        <v/>
      </c>
      <c r="I358" s="19" t="str">
        <f t="shared" si="141"/>
        <v/>
      </c>
      <c r="J358">
        <f t="shared" si="142"/>
        <v>11</v>
      </c>
      <c r="K358" s="19">
        <f ca="1">OFFSET(Calendrier!$B$6,DAY(A358)-1,Paramétrage!J358*6+4)</f>
        <v>0</v>
      </c>
      <c r="L358" s="19" t="str">
        <f t="shared" si="143"/>
        <v/>
      </c>
      <c r="M358" s="43" t="b">
        <f t="shared" si="144"/>
        <v>0</v>
      </c>
      <c r="N358" s="43" t="b">
        <f t="shared" si="145"/>
        <v>1</v>
      </c>
      <c r="O358" s="43" t="b">
        <f t="shared" si="160"/>
        <v>0</v>
      </c>
      <c r="P358" t="b">
        <f t="shared" si="146"/>
        <v>0</v>
      </c>
      <c r="Q358" s="43" t="b">
        <f t="shared" si="147"/>
        <v>0</v>
      </c>
      <c r="R358" s="43" t="b">
        <f t="shared" si="148"/>
        <v>0</v>
      </c>
      <c r="S358" s="43" t="b">
        <f t="shared" si="149"/>
        <v>1</v>
      </c>
      <c r="T358" t="b">
        <f t="shared" si="150"/>
        <v>0</v>
      </c>
      <c r="U358" t="b">
        <f t="shared" si="151"/>
        <v>0</v>
      </c>
      <c r="V358" t="b">
        <f t="shared" si="152"/>
        <v>0</v>
      </c>
      <c r="W358" t="b">
        <f t="shared" si="153"/>
        <v>0</v>
      </c>
      <c r="X358" t="b">
        <f t="shared" si="154"/>
        <v>0</v>
      </c>
      <c r="Y358" t="b">
        <f t="shared" si="155"/>
        <v>0</v>
      </c>
      <c r="Z358" t="b">
        <f t="shared" si="156"/>
        <v>0</v>
      </c>
      <c r="AA358" t="b">
        <f t="shared" si="157"/>
        <v>0</v>
      </c>
      <c r="AB358" t="b">
        <f t="shared" si="158"/>
        <v>1</v>
      </c>
    </row>
    <row r="359" spans="1:28" x14ac:dyDescent="0.35">
      <c r="A359" s="43">
        <f t="shared" si="161"/>
        <v>46623</v>
      </c>
      <c r="B359">
        <f t="shared" si="159"/>
        <v>2</v>
      </c>
      <c r="C359" s="19">
        <f t="shared" si="135"/>
        <v>0</v>
      </c>
      <c r="D359" s="19">
        <f t="shared" si="136"/>
        <v>0</v>
      </c>
      <c r="E359" s="19">
        <f t="shared" si="137"/>
        <v>0</v>
      </c>
      <c r="F359" s="19" t="b">
        <f t="shared" si="138"/>
        <v>0</v>
      </c>
      <c r="G359" s="19" t="str">
        <f t="shared" si="139"/>
        <v/>
      </c>
      <c r="H359" s="19" t="str">
        <f t="shared" si="140"/>
        <v/>
      </c>
      <c r="I359" s="19" t="str">
        <f t="shared" si="141"/>
        <v/>
      </c>
      <c r="J359">
        <f t="shared" si="142"/>
        <v>11</v>
      </c>
      <c r="K359" s="19">
        <f ca="1">OFFSET(Calendrier!$B$6,DAY(A359)-1,Paramétrage!J359*6+4)</f>
        <v>0</v>
      </c>
      <c r="L359" s="19" t="str">
        <f t="shared" si="143"/>
        <v/>
      </c>
      <c r="M359" s="43" t="b">
        <f t="shared" si="144"/>
        <v>0</v>
      </c>
      <c r="N359" s="43" t="b">
        <f t="shared" si="145"/>
        <v>1</v>
      </c>
      <c r="O359" s="43" t="b">
        <f t="shared" si="160"/>
        <v>0</v>
      </c>
      <c r="P359" t="b">
        <f t="shared" si="146"/>
        <v>0</v>
      </c>
      <c r="Q359" s="43" t="b">
        <f t="shared" si="147"/>
        <v>0</v>
      </c>
      <c r="R359" s="43" t="b">
        <f t="shared" si="148"/>
        <v>0</v>
      </c>
      <c r="S359" s="43" t="b">
        <f t="shared" si="149"/>
        <v>1</v>
      </c>
      <c r="T359" t="b">
        <f t="shared" si="150"/>
        <v>0</v>
      </c>
      <c r="U359" t="b">
        <f t="shared" si="151"/>
        <v>0</v>
      </c>
      <c r="V359" t="b">
        <f t="shared" si="152"/>
        <v>0</v>
      </c>
      <c r="W359" t="b">
        <f t="shared" si="153"/>
        <v>0</v>
      </c>
      <c r="X359" t="b">
        <f t="shared" si="154"/>
        <v>0</v>
      </c>
      <c r="Y359" t="b">
        <f t="shared" si="155"/>
        <v>0</v>
      </c>
      <c r="Z359" t="b">
        <f t="shared" si="156"/>
        <v>0</v>
      </c>
      <c r="AA359" t="b">
        <f t="shared" si="157"/>
        <v>0</v>
      </c>
      <c r="AB359" t="b">
        <f t="shared" si="158"/>
        <v>1</v>
      </c>
    </row>
    <row r="360" spans="1:28" x14ac:dyDescent="0.35">
      <c r="A360" s="43">
        <f t="shared" si="161"/>
        <v>46624</v>
      </c>
      <c r="B360">
        <f t="shared" si="159"/>
        <v>3</v>
      </c>
      <c r="C360" s="19">
        <f t="shared" si="135"/>
        <v>0</v>
      </c>
      <c r="D360" s="19">
        <f t="shared" si="136"/>
        <v>0</v>
      </c>
      <c r="E360" s="19">
        <f t="shared" si="137"/>
        <v>0</v>
      </c>
      <c r="F360" s="19" t="b">
        <f t="shared" si="138"/>
        <v>0</v>
      </c>
      <c r="G360" s="19" t="str">
        <f t="shared" si="139"/>
        <v/>
      </c>
      <c r="H360" s="19" t="str">
        <f t="shared" si="140"/>
        <v/>
      </c>
      <c r="I360" s="19" t="str">
        <f t="shared" si="141"/>
        <v/>
      </c>
      <c r="J360">
        <f t="shared" si="142"/>
        <v>11</v>
      </c>
      <c r="K360" s="19">
        <f ca="1">OFFSET(Calendrier!$B$6,DAY(A360)-1,Paramétrage!J360*6+4)</f>
        <v>0</v>
      </c>
      <c r="L360" s="19" t="str">
        <f t="shared" si="143"/>
        <v/>
      </c>
      <c r="M360" s="43" t="b">
        <f t="shared" si="144"/>
        <v>0</v>
      </c>
      <c r="N360" s="43" t="b">
        <f t="shared" si="145"/>
        <v>1</v>
      </c>
      <c r="O360" s="43" t="b">
        <f t="shared" si="160"/>
        <v>0</v>
      </c>
      <c r="P360" t="b">
        <f t="shared" si="146"/>
        <v>0</v>
      </c>
      <c r="Q360" s="43" t="b">
        <f t="shared" si="147"/>
        <v>0</v>
      </c>
      <c r="R360" s="43" t="b">
        <f t="shared" si="148"/>
        <v>0</v>
      </c>
      <c r="S360" s="43" t="b">
        <f t="shared" si="149"/>
        <v>1</v>
      </c>
      <c r="T360" t="b">
        <f t="shared" si="150"/>
        <v>0</v>
      </c>
      <c r="U360" t="b">
        <f t="shared" si="151"/>
        <v>0</v>
      </c>
      <c r="V360" t="b">
        <f t="shared" si="152"/>
        <v>0</v>
      </c>
      <c r="W360" t="b">
        <f t="shared" si="153"/>
        <v>0</v>
      </c>
      <c r="X360" t="b">
        <f t="shared" si="154"/>
        <v>0</v>
      </c>
      <c r="Y360" t="b">
        <f t="shared" si="155"/>
        <v>0</v>
      </c>
      <c r="Z360" t="b">
        <f t="shared" si="156"/>
        <v>0</v>
      </c>
      <c r="AA360" t="b">
        <f t="shared" si="157"/>
        <v>0</v>
      </c>
      <c r="AB360" t="b">
        <f t="shared" si="158"/>
        <v>1</v>
      </c>
    </row>
    <row r="361" spans="1:28" x14ac:dyDescent="0.35">
      <c r="A361" s="43">
        <f t="shared" si="161"/>
        <v>46625</v>
      </c>
      <c r="B361">
        <f t="shared" si="159"/>
        <v>4</v>
      </c>
      <c r="C361" s="19">
        <f t="shared" si="135"/>
        <v>0</v>
      </c>
      <c r="D361" s="19">
        <f t="shared" si="136"/>
        <v>0</v>
      </c>
      <c r="E361" s="19">
        <f t="shared" si="137"/>
        <v>0</v>
      </c>
      <c r="F361" s="19" t="b">
        <f t="shared" si="138"/>
        <v>0</v>
      </c>
      <c r="G361" s="19" t="str">
        <f t="shared" si="139"/>
        <v/>
      </c>
      <c r="H361" s="19" t="str">
        <f t="shared" si="140"/>
        <v/>
      </c>
      <c r="I361" s="19" t="str">
        <f t="shared" si="141"/>
        <v/>
      </c>
      <c r="J361">
        <f t="shared" si="142"/>
        <v>11</v>
      </c>
      <c r="K361" s="19">
        <f ca="1">OFFSET(Calendrier!$B$6,DAY(A361)-1,Paramétrage!J361*6+4)</f>
        <v>0</v>
      </c>
      <c r="L361" s="19" t="str">
        <f t="shared" si="143"/>
        <v/>
      </c>
      <c r="M361" s="43" t="b">
        <f t="shared" si="144"/>
        <v>0</v>
      </c>
      <c r="N361" s="43" t="b">
        <f t="shared" si="145"/>
        <v>1</v>
      </c>
      <c r="O361" s="43" t="b">
        <f t="shared" si="160"/>
        <v>0</v>
      </c>
      <c r="P361" t="b">
        <f t="shared" si="146"/>
        <v>0</v>
      </c>
      <c r="Q361" s="43" t="b">
        <f t="shared" si="147"/>
        <v>0</v>
      </c>
      <c r="R361" s="43" t="b">
        <f t="shared" si="148"/>
        <v>0</v>
      </c>
      <c r="S361" s="43" t="b">
        <f t="shared" si="149"/>
        <v>1</v>
      </c>
      <c r="T361" t="b">
        <f t="shared" si="150"/>
        <v>0</v>
      </c>
      <c r="U361" t="b">
        <f t="shared" si="151"/>
        <v>0</v>
      </c>
      <c r="V361" t="b">
        <f t="shared" si="152"/>
        <v>0</v>
      </c>
      <c r="W361" t="b">
        <f t="shared" si="153"/>
        <v>0</v>
      </c>
      <c r="X361" t="b">
        <f t="shared" si="154"/>
        <v>0</v>
      </c>
      <c r="Y361" t="b">
        <f t="shared" si="155"/>
        <v>0</v>
      </c>
      <c r="Z361" t="b">
        <f t="shared" si="156"/>
        <v>0</v>
      </c>
      <c r="AA361" t="b">
        <f t="shared" si="157"/>
        <v>0</v>
      </c>
      <c r="AB361" t="b">
        <f t="shared" si="158"/>
        <v>1</v>
      </c>
    </row>
    <row r="362" spans="1:28" x14ac:dyDescent="0.35">
      <c r="A362" s="43">
        <f t="shared" si="161"/>
        <v>46626</v>
      </c>
      <c r="B362">
        <f t="shared" si="159"/>
        <v>5</v>
      </c>
      <c r="C362" s="19">
        <f t="shared" si="135"/>
        <v>0</v>
      </c>
      <c r="D362" s="19">
        <f t="shared" si="136"/>
        <v>0</v>
      </c>
      <c r="E362" s="19">
        <f t="shared" si="137"/>
        <v>0</v>
      </c>
      <c r="F362" s="19" t="b">
        <f t="shared" si="138"/>
        <v>0</v>
      </c>
      <c r="G362" s="19" t="str">
        <f t="shared" si="139"/>
        <v/>
      </c>
      <c r="H362" s="19" t="str">
        <f t="shared" si="140"/>
        <v/>
      </c>
      <c r="I362" s="19" t="str">
        <f t="shared" si="141"/>
        <v/>
      </c>
      <c r="J362">
        <f t="shared" si="142"/>
        <v>11</v>
      </c>
      <c r="K362" s="19">
        <f ca="1">OFFSET(Calendrier!$B$6,DAY(A362)-1,Paramétrage!J362*6+4)</f>
        <v>0</v>
      </c>
      <c r="L362" s="19" t="str">
        <f t="shared" si="143"/>
        <v/>
      </c>
      <c r="M362" s="43" t="b">
        <f t="shared" si="144"/>
        <v>0</v>
      </c>
      <c r="N362" s="43" t="b">
        <f t="shared" si="145"/>
        <v>1</v>
      </c>
      <c r="O362" s="43" t="b">
        <f t="shared" si="160"/>
        <v>0</v>
      </c>
      <c r="P362" t="b">
        <f t="shared" si="146"/>
        <v>0</v>
      </c>
      <c r="Q362" s="43" t="b">
        <f t="shared" si="147"/>
        <v>0</v>
      </c>
      <c r="R362" s="43" t="b">
        <f t="shared" si="148"/>
        <v>0</v>
      </c>
      <c r="S362" s="43" t="b">
        <f t="shared" si="149"/>
        <v>1</v>
      </c>
      <c r="T362" t="b">
        <f t="shared" si="150"/>
        <v>0</v>
      </c>
      <c r="U362" t="b">
        <f t="shared" si="151"/>
        <v>0</v>
      </c>
      <c r="V362" t="b">
        <f t="shared" si="152"/>
        <v>0</v>
      </c>
      <c r="W362" t="b">
        <f t="shared" si="153"/>
        <v>0</v>
      </c>
      <c r="X362" t="b">
        <f t="shared" si="154"/>
        <v>0</v>
      </c>
      <c r="Y362" t="b">
        <f t="shared" si="155"/>
        <v>0</v>
      </c>
      <c r="Z362" t="b">
        <f t="shared" si="156"/>
        <v>0</v>
      </c>
      <c r="AA362" t="b">
        <f t="shared" si="157"/>
        <v>0</v>
      </c>
      <c r="AB362" t="b">
        <f t="shared" si="158"/>
        <v>1</v>
      </c>
    </row>
    <row r="363" spans="1:28" x14ac:dyDescent="0.35">
      <c r="A363" s="43">
        <f t="shared" si="161"/>
        <v>46627</v>
      </c>
      <c r="B363">
        <f t="shared" si="159"/>
        <v>6</v>
      </c>
      <c r="C363" s="19">
        <f t="shared" si="135"/>
        <v>0</v>
      </c>
      <c r="D363" s="19">
        <f t="shared" si="136"/>
        <v>0</v>
      </c>
      <c r="E363" s="19">
        <f t="shared" si="137"/>
        <v>0</v>
      </c>
      <c r="F363" s="19" t="b">
        <f t="shared" si="138"/>
        <v>0</v>
      </c>
      <c r="G363" s="19" t="str">
        <f t="shared" si="139"/>
        <v/>
      </c>
      <c r="H363" s="19" t="str">
        <f t="shared" si="140"/>
        <v/>
      </c>
      <c r="I363" s="19" t="str">
        <f t="shared" si="141"/>
        <v/>
      </c>
      <c r="J363">
        <f t="shared" si="142"/>
        <v>11</v>
      </c>
      <c r="K363" s="19">
        <f ca="1">OFFSET(Calendrier!$B$6,DAY(A363)-1,Paramétrage!J363*6+4)</f>
        <v>0</v>
      </c>
      <c r="L363" s="19" t="str">
        <f t="shared" si="143"/>
        <v/>
      </c>
      <c r="M363" s="43" t="b">
        <f t="shared" si="144"/>
        <v>0</v>
      </c>
      <c r="N363" s="43" t="b">
        <f t="shared" si="145"/>
        <v>0</v>
      </c>
      <c r="O363" s="43" t="b">
        <f t="shared" si="160"/>
        <v>0</v>
      </c>
      <c r="P363" t="b">
        <f t="shared" si="146"/>
        <v>0</v>
      </c>
      <c r="Q363" s="43" t="b">
        <f t="shared" si="147"/>
        <v>1</v>
      </c>
      <c r="R363" s="43" t="b">
        <f t="shared" si="148"/>
        <v>0</v>
      </c>
      <c r="S363" s="43" t="b">
        <f t="shared" si="149"/>
        <v>1</v>
      </c>
      <c r="T363" t="b">
        <f t="shared" si="150"/>
        <v>0</v>
      </c>
      <c r="U363" t="b">
        <f t="shared" si="151"/>
        <v>0</v>
      </c>
      <c r="V363" t="b">
        <f t="shared" si="152"/>
        <v>0</v>
      </c>
      <c r="W363" t="b">
        <f t="shared" si="153"/>
        <v>0</v>
      </c>
      <c r="X363" t="b">
        <f t="shared" si="154"/>
        <v>0</v>
      </c>
      <c r="Y363" t="b">
        <f t="shared" si="155"/>
        <v>0</v>
      </c>
      <c r="Z363" t="b">
        <f t="shared" si="156"/>
        <v>0</v>
      </c>
      <c r="AA363" t="b">
        <f t="shared" si="157"/>
        <v>0</v>
      </c>
      <c r="AB363" t="b">
        <f t="shared" si="158"/>
        <v>1</v>
      </c>
    </row>
    <row r="364" spans="1:28" x14ac:dyDescent="0.35">
      <c r="A364" s="43">
        <f t="shared" si="161"/>
        <v>46628</v>
      </c>
      <c r="B364">
        <f t="shared" si="159"/>
        <v>7</v>
      </c>
      <c r="C364" s="19">
        <f t="shared" si="135"/>
        <v>0</v>
      </c>
      <c r="D364" s="19">
        <f t="shared" si="136"/>
        <v>0</v>
      </c>
      <c r="E364" s="19">
        <f t="shared" si="137"/>
        <v>0</v>
      </c>
      <c r="F364" s="19" t="b">
        <f t="shared" si="138"/>
        <v>0</v>
      </c>
      <c r="G364" s="19" t="str">
        <f t="shared" si="139"/>
        <v/>
      </c>
      <c r="H364" s="19" t="str">
        <f t="shared" si="140"/>
        <v/>
      </c>
      <c r="I364" s="19" t="str">
        <f t="shared" si="141"/>
        <v/>
      </c>
      <c r="J364">
        <f t="shared" si="142"/>
        <v>11</v>
      </c>
      <c r="K364" s="19">
        <f ca="1">OFFSET(Calendrier!$B$6,DAY(A364)-1,Paramétrage!J364*6+4)</f>
        <v>0</v>
      </c>
      <c r="L364" s="19" t="str">
        <f t="shared" si="143"/>
        <v/>
      </c>
      <c r="M364" s="43" t="b">
        <f t="shared" si="144"/>
        <v>0</v>
      </c>
      <c r="N364" s="43" t="b">
        <f t="shared" si="145"/>
        <v>0</v>
      </c>
      <c r="O364" s="43" t="b">
        <f t="shared" si="160"/>
        <v>0</v>
      </c>
      <c r="P364" t="b">
        <f t="shared" si="146"/>
        <v>0</v>
      </c>
      <c r="Q364" s="43" t="b">
        <f t="shared" si="147"/>
        <v>1</v>
      </c>
      <c r="R364" s="43" t="b">
        <f t="shared" si="148"/>
        <v>0</v>
      </c>
      <c r="S364" s="43" t="b">
        <f t="shared" si="149"/>
        <v>1</v>
      </c>
      <c r="T364" t="b">
        <f t="shared" si="150"/>
        <v>0</v>
      </c>
      <c r="U364" t="b">
        <f t="shared" si="151"/>
        <v>0</v>
      </c>
      <c r="V364" t="b">
        <f t="shared" si="152"/>
        <v>0</v>
      </c>
      <c r="W364" t="b">
        <f t="shared" si="153"/>
        <v>0</v>
      </c>
      <c r="X364" t="b">
        <f t="shared" si="154"/>
        <v>0</v>
      </c>
      <c r="Y364" t="b">
        <f t="shared" si="155"/>
        <v>0</v>
      </c>
      <c r="Z364" t="b">
        <f t="shared" si="156"/>
        <v>0</v>
      </c>
      <c r="AA364" t="b">
        <f t="shared" si="157"/>
        <v>0</v>
      </c>
      <c r="AB364" t="b">
        <f t="shared" si="158"/>
        <v>1</v>
      </c>
    </row>
    <row r="365" spans="1:28" x14ac:dyDescent="0.35">
      <c r="A365" s="43">
        <f t="shared" si="161"/>
        <v>46629</v>
      </c>
      <c r="B365">
        <f t="shared" si="159"/>
        <v>1</v>
      </c>
      <c r="C365" s="19">
        <f t="shared" si="135"/>
        <v>0</v>
      </c>
      <c r="D365" s="19">
        <f t="shared" si="136"/>
        <v>0</v>
      </c>
      <c r="E365" s="19">
        <f t="shared" si="137"/>
        <v>0</v>
      </c>
      <c r="F365" s="19" t="b">
        <f t="shared" si="138"/>
        <v>0</v>
      </c>
      <c r="G365" s="19" t="str">
        <f t="shared" si="139"/>
        <v/>
      </c>
      <c r="H365" s="19" t="str">
        <f t="shared" si="140"/>
        <v/>
      </c>
      <c r="I365" s="19" t="str">
        <f t="shared" si="141"/>
        <v/>
      </c>
      <c r="J365">
        <f t="shared" si="142"/>
        <v>11</v>
      </c>
      <c r="K365" s="19">
        <f ca="1">OFFSET(Calendrier!$B$6,DAY(A365)-1,Paramétrage!J365*6+4)</f>
        <v>0</v>
      </c>
      <c r="L365" s="19" t="str">
        <f t="shared" si="143"/>
        <v/>
      </c>
      <c r="M365" s="43" t="b">
        <f t="shared" si="144"/>
        <v>0</v>
      </c>
      <c r="N365" s="43" t="b">
        <f t="shared" si="145"/>
        <v>1</v>
      </c>
      <c r="O365" s="43" t="b">
        <f t="shared" si="160"/>
        <v>0</v>
      </c>
      <c r="P365" t="b">
        <f t="shared" si="146"/>
        <v>0</v>
      </c>
      <c r="Q365" s="43" t="b">
        <f t="shared" si="147"/>
        <v>0</v>
      </c>
      <c r="R365" s="43" t="b">
        <f t="shared" si="148"/>
        <v>0</v>
      </c>
      <c r="S365" s="43" t="b">
        <f t="shared" si="149"/>
        <v>1</v>
      </c>
      <c r="T365" t="b">
        <f t="shared" si="150"/>
        <v>0</v>
      </c>
      <c r="U365" t="b">
        <f t="shared" si="151"/>
        <v>0</v>
      </c>
      <c r="V365" t="b">
        <f t="shared" si="152"/>
        <v>0</v>
      </c>
      <c r="W365" t="b">
        <f t="shared" si="153"/>
        <v>0</v>
      </c>
      <c r="X365" t="b">
        <f t="shared" si="154"/>
        <v>0</v>
      </c>
      <c r="Y365" t="b">
        <f t="shared" si="155"/>
        <v>0</v>
      </c>
      <c r="Z365" t="b">
        <f t="shared" si="156"/>
        <v>0</v>
      </c>
      <c r="AA365" t="b">
        <f t="shared" si="157"/>
        <v>0</v>
      </c>
      <c r="AB365" t="b">
        <f t="shared" si="158"/>
        <v>1</v>
      </c>
    </row>
    <row r="366" spans="1:28" x14ac:dyDescent="0.35">
      <c r="A366" s="43">
        <f t="shared" si="161"/>
        <v>46630</v>
      </c>
      <c r="B366">
        <f t="shared" si="159"/>
        <v>2</v>
      </c>
      <c r="C366" s="19">
        <f t="shared" si="135"/>
        <v>0</v>
      </c>
      <c r="D366" s="19">
        <f t="shared" si="136"/>
        <v>0</v>
      </c>
      <c r="E366" s="19">
        <f t="shared" si="137"/>
        <v>0</v>
      </c>
      <c r="F366" s="19" t="b">
        <f t="shared" si="138"/>
        <v>0</v>
      </c>
      <c r="G366" s="19" t="str">
        <f t="shared" si="139"/>
        <v/>
      </c>
      <c r="H366" s="19" t="str">
        <f t="shared" si="140"/>
        <v/>
      </c>
      <c r="I366" s="19" t="str">
        <f t="shared" si="141"/>
        <v/>
      </c>
      <c r="J366">
        <f t="shared" si="142"/>
        <v>11</v>
      </c>
      <c r="K366" s="19">
        <f ca="1">OFFSET(Calendrier!$B$6,DAY(A366)-1,Paramétrage!J366*6+4)</f>
        <v>0</v>
      </c>
      <c r="L366" s="19" t="str">
        <f t="shared" si="143"/>
        <v/>
      </c>
      <c r="M366" s="43" t="b">
        <f t="shared" si="144"/>
        <v>0</v>
      </c>
      <c r="N366" s="43" t="b">
        <f t="shared" si="145"/>
        <v>1</v>
      </c>
      <c r="O366" s="43" t="b">
        <f t="shared" si="160"/>
        <v>0</v>
      </c>
      <c r="P366" t="b">
        <f t="shared" si="146"/>
        <v>0</v>
      </c>
      <c r="Q366" s="43" t="b">
        <f t="shared" si="147"/>
        <v>0</v>
      </c>
      <c r="R366" s="43" t="b">
        <f t="shared" si="148"/>
        <v>0</v>
      </c>
      <c r="S366" s="43" t="b">
        <f t="shared" si="149"/>
        <v>1</v>
      </c>
      <c r="T366" t="b">
        <f t="shared" si="150"/>
        <v>0</v>
      </c>
      <c r="U366" t="b">
        <f t="shared" si="151"/>
        <v>0</v>
      </c>
      <c r="V366" t="b">
        <f t="shared" si="152"/>
        <v>0</v>
      </c>
      <c r="W366" t="b">
        <f t="shared" si="153"/>
        <v>0</v>
      </c>
      <c r="X366" t="b">
        <f t="shared" si="154"/>
        <v>0</v>
      </c>
      <c r="Y366" t="b">
        <f t="shared" si="155"/>
        <v>0</v>
      </c>
      <c r="Z366" t="b">
        <f t="shared" si="156"/>
        <v>0</v>
      </c>
      <c r="AA366" t="b">
        <f t="shared" si="157"/>
        <v>0</v>
      </c>
      <c r="AB366" t="b">
        <f t="shared" si="158"/>
        <v>1</v>
      </c>
    </row>
    <row r="367" spans="1:28" x14ac:dyDescent="0.35">
      <c r="A367" s="43">
        <f t="shared" si="161"/>
        <v>46631</v>
      </c>
      <c r="B367">
        <f t="shared" si="159"/>
        <v>3</v>
      </c>
      <c r="C367" s="19">
        <f t="shared" si="135"/>
        <v>0</v>
      </c>
      <c r="D367" s="19">
        <f t="shared" si="136"/>
        <v>0.33333333333333331</v>
      </c>
      <c r="E367" s="19">
        <f t="shared" si="137"/>
        <v>0.54166666666666663</v>
      </c>
      <c r="F367" s="19" t="b">
        <f t="shared" ref="F367" si="162">IFERROR(IF(VLOOKUP(A367,listeJoursParticliers,1,0),TRUE(),FALSE()),FALSE())</f>
        <v>0</v>
      </c>
      <c r="G367" s="19" t="str">
        <f t="shared" ref="G367" si="163">IFERROR(VLOOKUP(A367,listeJoursParticliers,2,0),"")</f>
        <v/>
      </c>
      <c r="H367" s="19" t="str">
        <f t="shared" ref="H367" si="164">IFERROR(VLOOKUP(A367,listeJoursParticliers,3,0),"")</f>
        <v/>
      </c>
      <c r="I367" s="19" t="str">
        <f t="shared" ref="I367" si="165">IFERROR(VLOOKUP(A367,listeJoursParticliers,4,0),"")</f>
        <v/>
      </c>
      <c r="J367">
        <f t="shared" ref="J367" si="166">DATEDIF(DATE(annee1,9,1),A367,"m")</f>
        <v>12</v>
      </c>
      <c r="K367" s="19">
        <f ca="1">OFFSET(Calendrier!$B$6,DAY(A367)-1,Paramétrage!J367*6+4)</f>
        <v>0</v>
      </c>
      <c r="L367" s="19" t="str">
        <f t="shared" si="143"/>
        <v/>
      </c>
      <c r="M367" s="43" t="b">
        <f t="shared" si="144"/>
        <v>0</v>
      </c>
      <c r="N367" s="43" t="b">
        <f t="shared" ref="N367" si="167">_xlfn.XLOOKUP(WEEKDAY(A367,2),listeHebdoJours,listeHebdoDurees)&gt;0</f>
        <v>1</v>
      </c>
      <c r="O367" s="43" t="b">
        <f t="shared" ref="O367" si="168">OR(AND(P367,L367),AND(P367,Q367))</f>
        <v>0</v>
      </c>
      <c r="P367" t="b">
        <f t="shared" ref="P367" si="169">COUNTIFS(joursFeries,A367)&gt;0</f>
        <v>0</v>
      </c>
      <c r="Q367" s="43" t="b">
        <f t="shared" ref="Q367" si="170">OR(WEEKDAY(A367,2)=6,WEEKDAY(A367,2)=7)</f>
        <v>0</v>
      </c>
      <c r="R367" s="43" t="b">
        <f t="shared" ref="R367" si="171">AND(IFERROR(VLOOKUP(A367,joursVacancesTravailles,1,0)&lt;&gt;"",FALSE()),S367)</f>
        <v>0</v>
      </c>
      <c r="S367" s="43" t="b">
        <f t="shared" ref="S367" si="172">IF(zone="A",OR(T367,U367,V367,W367,AB367),IF(zone="B",OR(T367,U367,X367,Y367,AB367),OR(T367,U367,Z367,AA367,AB367)))</f>
        <v>0</v>
      </c>
      <c r="T367" t="b">
        <f t="shared" ref="T367" si="173">AND(A367&gt;debutVacToussaint,A367&lt;finVacToussaint)</f>
        <v>0</v>
      </c>
      <c r="U367" t="b">
        <f t="shared" ref="U367" si="174">AND(A367&gt;debutVacNoel,A367&lt;finVacNoel)</f>
        <v>0</v>
      </c>
      <c r="V367" t="b">
        <f t="shared" ref="V367" si="175">AND(A367&gt;debutVacHiverA,A367&lt;finVacHiverA)</f>
        <v>0</v>
      </c>
      <c r="W367" t="b">
        <f t="shared" ref="W367" si="176">AND(A367&gt;debutVacPrintempsA,A367&lt;finVacPrintempsA)</f>
        <v>0</v>
      </c>
      <c r="X367" t="b">
        <f t="shared" ref="X367" si="177">AND(A367&gt;debutVacHiverB,A367&lt;finVacHiverB)</f>
        <v>0</v>
      </c>
      <c r="Y367" t="b">
        <f t="shared" ref="Y367" si="178">AND(A367&gt;debutVacPrintempsB,A367&lt;finVacPrintempsB)</f>
        <v>0</v>
      </c>
      <c r="Z367" t="b">
        <f t="shared" ref="Z367" si="179">AND(A367&gt;debutVacHiverC,A367&lt;finVacHiverC)</f>
        <v>0</v>
      </c>
      <c r="AA367" t="b">
        <f t="shared" ref="AA367" si="180">AND(A367&gt;debutVacPrintempsB,A367&lt;finVacPrintempsB)</f>
        <v>0</v>
      </c>
      <c r="AB367" t="b">
        <f t="shared" ref="AB367" si="181">AND(A367&gt;debutVacEte,A367&lt;finVacEte)</f>
        <v>0</v>
      </c>
    </row>
  </sheetData>
  <sheetProtection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57</vt:i4>
      </vt:variant>
    </vt:vector>
  </HeadingPairs>
  <TitlesOfParts>
    <vt:vector size="61" baseType="lpstr">
      <vt:lpstr>Indications</vt:lpstr>
      <vt:lpstr>Configuration</vt:lpstr>
      <vt:lpstr>Calendrier</vt:lpstr>
      <vt:lpstr>Paramétrage</vt:lpstr>
      <vt:lpstr>annee1</vt:lpstr>
      <vt:lpstr>annee2</vt:lpstr>
      <vt:lpstr>aout</vt:lpstr>
      <vt:lpstr>avril</vt:lpstr>
      <vt:lpstr>base</vt:lpstr>
      <vt:lpstr>debutVacEte</vt:lpstr>
      <vt:lpstr>debutVacHiverA</vt:lpstr>
      <vt:lpstr>debutVacHiverB</vt:lpstr>
      <vt:lpstr>debutVacHiverC</vt:lpstr>
      <vt:lpstr>debutVacNoel</vt:lpstr>
      <vt:lpstr>debutVacPrintempsA</vt:lpstr>
      <vt:lpstr>debutVacPrintempsB</vt:lpstr>
      <vt:lpstr>debutVacPrintempsC</vt:lpstr>
      <vt:lpstr>debutVacToussaint</vt:lpstr>
      <vt:lpstr>decembre</vt:lpstr>
      <vt:lpstr>du</vt:lpstr>
      <vt:lpstr>fevrier</vt:lpstr>
      <vt:lpstr>finVacEte</vt:lpstr>
      <vt:lpstr>finVacHiverA</vt:lpstr>
      <vt:lpstr>finVacHiverB</vt:lpstr>
      <vt:lpstr>finVacHiverC</vt:lpstr>
      <vt:lpstr>finVacNoel</vt:lpstr>
      <vt:lpstr>finVacPrintempsA</vt:lpstr>
      <vt:lpstr>finVacPrintempsB</vt:lpstr>
      <vt:lpstr>finVacPrintempsC</vt:lpstr>
      <vt:lpstr>finVacToussaint</vt:lpstr>
      <vt:lpstr>fractionnement</vt:lpstr>
      <vt:lpstr>janvier</vt:lpstr>
      <vt:lpstr>joursFeries</vt:lpstr>
      <vt:lpstr>joursFeriesAvantApresDureeZero</vt:lpstr>
      <vt:lpstr>joursVacancesTravailles</vt:lpstr>
      <vt:lpstr>juillet</vt:lpstr>
      <vt:lpstr>juin</vt:lpstr>
      <vt:lpstr>listeDuree</vt:lpstr>
      <vt:lpstr>listeHebdoDebut</vt:lpstr>
      <vt:lpstr>listeHebdoDurees</vt:lpstr>
      <vt:lpstr>listeHebdoFin</vt:lpstr>
      <vt:lpstr>listeHebdoJours</vt:lpstr>
      <vt:lpstr>listeHebdoRepas</vt:lpstr>
      <vt:lpstr>listeJours</vt:lpstr>
      <vt:lpstr>listeJoursDebut</vt:lpstr>
      <vt:lpstr>listeJoursFeries</vt:lpstr>
      <vt:lpstr>listeJoursFin</vt:lpstr>
      <vt:lpstr>listeJoursParticliers</vt:lpstr>
      <vt:lpstr>listeJoursRepas</vt:lpstr>
      <vt:lpstr>listeJoursTravailles</vt:lpstr>
      <vt:lpstr>listeJoursVacancesZone</vt:lpstr>
      <vt:lpstr>listeNumeroJour</vt:lpstr>
      <vt:lpstr>listeWeekEnds</vt:lpstr>
      <vt:lpstr>mai</vt:lpstr>
      <vt:lpstr>mars</vt:lpstr>
      <vt:lpstr>novembre</vt:lpstr>
      <vt:lpstr>octobre</vt:lpstr>
      <vt:lpstr>paques</vt:lpstr>
      <vt:lpstr>quotite</vt:lpstr>
      <vt:lpstr>septembre</vt:lpstr>
      <vt:lpstr>zone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Ruffiot</dc:creator>
  <cp:lastModifiedBy>CHRIS RISSEL</cp:lastModifiedBy>
  <dcterms:created xsi:type="dcterms:W3CDTF">2026-09-11T15:03:31Z</dcterms:created>
  <dcterms:modified xsi:type="dcterms:W3CDTF">2026-10-02T08:25:14Z</dcterms:modified>
</cp:coreProperties>
</file>